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ia antes" sheetId="1" state="visible" r:id="rId1"/>
    <sheet name="1. Operação" sheetId="2" state="visible" r:id="rId2"/>
    <sheet name="2. Valor aduaneiro" sheetId="3" state="visible" r:id="rId3"/>
    <sheet name="3. Tributos" sheetId="4" state="visible" r:id="rId4"/>
    <sheet name="4. Despesas no Brasil" sheetId="5" state="visible" r:id="rId5"/>
    <sheet name="5. Garantia e custo financeiro" sheetId="6" state="visible" r:id="rId6"/>
    <sheet name="6. Resumo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00"/>
  </numFmts>
  <fonts count="10">
    <font>
      <name val="Calibri"/>
      <family val="2"/>
      <color theme="1"/>
      <sz val="11"/>
      <scheme val="minor"/>
    </font>
    <font>
      <b val="1"/>
      <color rgb="000B1A2B"/>
      <sz val="14"/>
    </font>
    <font>
      <color rgb="005B6B7C"/>
      <sz val="9"/>
    </font>
    <font>
      <b val="1"/>
      <color rgb="00005490"/>
    </font>
    <font>
      <color rgb="001D2733"/>
      <sz val="10"/>
    </font>
    <font>
      <b val="1"/>
      <color rgb="00FFFFFF"/>
      <sz val="10"/>
    </font>
    <font>
      <b val="1"/>
      <color rgb="00005490"/>
      <sz val="11"/>
    </font>
    <font>
      <color rgb="003A4756"/>
      <sz val="9"/>
    </font>
    <font>
      <b val="1"/>
      <color rgb="008A5A00"/>
      <sz val="11"/>
    </font>
    <font>
      <b val="1"/>
    </font>
  </fonts>
  <fills count="6">
    <fill>
      <patternFill/>
    </fill>
    <fill>
      <patternFill patternType="gray125"/>
    </fill>
    <fill>
      <patternFill patternType="solid">
        <fgColor rgb="00DCEBFA"/>
      </patternFill>
    </fill>
    <fill>
      <patternFill patternType="solid">
        <fgColor rgb="00EEF0F3"/>
      </patternFill>
    </fill>
    <fill>
      <patternFill patternType="solid">
        <fgColor rgb="00FCE8B2"/>
      </patternFill>
    </fill>
    <fill>
      <patternFill patternType="solid">
        <fgColor rgb="000B1A2B"/>
      </patternFill>
    </fill>
  </fills>
  <borders count="2">
    <border>
      <left/>
      <right/>
      <top/>
      <bottom/>
      <diagonal/>
    </border>
    <border>
      <left style="thin">
        <color rgb="00C9D3DE"/>
      </left>
      <right style="thin">
        <color rgb="00C9D3DE"/>
      </right>
      <top style="thin">
        <color rgb="00C9D3DE"/>
      </top>
      <bottom style="thin">
        <color rgb="00C9D3DE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4" fillId="0" borderId="0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2" borderId="1" applyProtection="1" pivotButton="0" quotePrefix="0" xfId="0">
      <protection locked="0" hidden="0"/>
    </xf>
    <xf numFmtId="0" fontId="0" fillId="3" borderId="1" pivotButton="0" quotePrefix="0" xfId="0"/>
    <xf numFmtId="0" fontId="2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0" fillId="2" borderId="1" applyProtection="1" pivotButton="0" quotePrefix="0" xfId="0">
      <protection locked="0" hidden="0"/>
    </xf>
    <xf numFmtId="4" fontId="0" fillId="2" borderId="1" applyProtection="1" pivotButton="0" quotePrefix="0" xfId="0">
      <protection locked="0" hidden="0"/>
    </xf>
    <xf numFmtId="4" fontId="0" fillId="3" borderId="1" pivotButton="0" quotePrefix="0" xfId="0"/>
    <xf numFmtId="165" fontId="0" fillId="2" borderId="1" applyProtection="1" pivotButton="0" quotePrefix="0" xfId="0">
      <protection locked="0" hidden="0"/>
    </xf>
    <xf numFmtId="10" fontId="0" fillId="2" borderId="1" applyProtection="1" pivotButton="0" quotePrefix="0" xfId="0">
      <protection locked="0" hidden="0"/>
    </xf>
    <xf numFmtId="165" fontId="0" fillId="3" borderId="1" pivotButton="0" quotePrefix="0" xfId="0"/>
    <xf numFmtId="0" fontId="8" fillId="0" borderId="0" pivotButton="0" quotePrefix="0" xfId="0"/>
    <xf numFmtId="4" fontId="0" fillId="3" borderId="1" applyAlignment="1" pivotButton="0" quotePrefix="0" xfId="0">
      <alignment vertical="top" wrapText="1"/>
    </xf>
    <xf numFmtId="10" fontId="0" fillId="2" borderId="1" applyAlignment="1" applyProtection="1" pivotButton="0" quotePrefix="0" xfId="0">
      <alignment vertical="top" wrapText="1"/>
      <protection locked="0" hidden="0"/>
    </xf>
    <xf numFmtId="4" fontId="0" fillId="2" borderId="1" applyAlignment="1" applyProtection="1" pivotButton="0" quotePrefix="0" xfId="0">
      <alignment vertical="top" wrapText="1"/>
      <protection locked="0" hidden="0"/>
    </xf>
    <xf numFmtId="0" fontId="0" fillId="2" borderId="1" applyAlignment="1" applyProtection="1" pivotButton="0" quotePrefix="0" xfId="0">
      <alignment vertical="top" wrapText="1"/>
      <protection locked="0" hidden="0"/>
    </xf>
    <xf numFmtId="164" fontId="0" fillId="2" borderId="1" applyAlignment="1" applyProtection="1" pivotButton="0" quotePrefix="0" xfId="0">
      <alignment vertical="top" wrapText="1"/>
      <protection locked="0" hidden="0"/>
    </xf>
    <xf numFmtId="0" fontId="0" fillId="3" borderId="1" applyAlignment="1" pivotButton="0" quotePrefix="0" xfId="0">
      <alignment vertical="top" wrapText="1"/>
    </xf>
    <xf numFmtId="0" fontId="6" fillId="0" borderId="0" pivotButton="0" quotePrefix="0" xfId="0"/>
    <xf numFmtId="1" fontId="0" fillId="2" borderId="1" applyProtection="1" pivotButton="0" quotePrefix="0" xfId="0">
      <protection locked="0" hidden="0"/>
    </xf>
    <xf numFmtId="3" fontId="0" fillId="2" borderId="1" applyProtection="1" pivotButton="0" quotePrefix="0" xfId="0">
      <protection locked="0" hidden="0"/>
    </xf>
    <xf numFmtId="0" fontId="3" fillId="0" borderId="1" pivotButton="0" quotePrefix="0" xfId="0"/>
    <xf numFmtId="0" fontId="0" fillId="0" borderId="1" pivotButton="0" quotePrefix="0" xfId="0"/>
    <xf numFmtId="10" fontId="0" fillId="3" borderId="1" pivotButton="0" quotePrefix="0" xfId="0"/>
    <xf numFmtId="0" fontId="9" fillId="0" borderId="1" pivotButton="0" quotePrefix="0" xfId="0"/>
    <xf numFmtId="4" fontId="9" fillId="3" borderId="1" pivotButton="0" quotePrefix="0" xfId="0"/>
    <xf numFmtId="164" fontId="0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CE8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10" customWidth="1" min="2" max="2"/>
  </cols>
  <sheetData>
    <row r="1">
      <c r="A1" s="1" t="inlineStr">
        <is>
          <t>Planilha de custo do produto importado · Leia antes</t>
        </is>
      </c>
    </row>
    <row r="2">
      <c r="A2" s="2" t="inlineStr">
        <is>
          <t>Manhattan · manhattan.net.br · Modelo de referência: adapte à realidade da sua empresa.</t>
        </is>
      </c>
    </row>
    <row r="4" ht="31" customHeight="1">
      <c r="A4" s="3" t="inlineStr">
        <is>
          <t>O que a planilha faz.</t>
        </is>
      </c>
      <c r="B4" s="4" t="inlineStr">
        <is>
          <t>Estima o custo do produto importado posto no local de entrega, por unidade, antes da proposta ou da compra. Não é cotação: é a conta que a empresa monta com as cotações que recebeu.</t>
        </is>
      </c>
    </row>
    <row r="5" ht="31" customHeight="1">
      <c r="A5" s="3" t="inlineStr">
        <is>
          <t>Como preencher.</t>
        </is>
      </c>
      <c r="B5" s="4" t="inlineStr">
        <is>
          <t>Na ordem das abas, só nas células azuis. Em cada valor, registre a fonte e a data da consulta. O Resumo mostra o custo e avisa o que falta ou não fecha.</t>
        </is>
      </c>
    </row>
    <row r="6" ht="31" customHeight="1">
      <c r="A6" s="3" t="inlineStr">
        <is>
          <t>Três confirmações antes de usar o resultado.</t>
        </is>
      </c>
      <c r="B6" s="4" t="inlineStr">
        <is>
          <t>A classificação fiscal (NCM), com o despachante aduaneiro. Os tributos, as alíquotas e a forma de cálculo, com o contador. Fretes e seguros, com o agente de carga e a transportadora.</t>
        </is>
      </c>
    </row>
    <row r="7" ht="17" customHeight="1">
      <c r="A7" s="3" t="inlineStr">
        <is>
          <t>Validade.</t>
        </is>
      </c>
      <c r="B7" s="4" t="inlineStr">
        <is>
          <t>Câmbio, frete e alíquotas mudam. Refaça a simulação perto da proposta e de novo perto da compra.</t>
        </is>
      </c>
    </row>
    <row r="8" ht="59" customHeight="1">
      <c r="A8" s="3" t="inlineStr">
        <is>
          <t>Reforma tributária.</t>
        </is>
      </c>
      <c r="B8" s="4" t="inlineStr">
        <is>
          <t>A tributação do consumo está em transição desde 2026: por fases, a CBS e o IBS substituem o PIS, a COFINS e o ICMS, o IPI muda e o Imposto Seletivo passa a alcançar alguns produtos. Os tributos, as bases e as alíquotas da aba 3 dependem do ano do registro da importação. O contador confirma quais valem na data prevista e preenche as linhas livres (T9a a T9c).</t>
        </is>
      </c>
    </row>
    <row r="9" ht="73" customHeight="1">
      <c r="A9" s="3" t="inlineStr">
        <is>
          <t>Incoterm.</t>
        </is>
      </c>
      <c r="B9" s="4" t="inlineStr">
        <is>
          <t>Diz o que já está no preço do fornecedor. EXW: o comprador retira no estabelecimento do vendedor, e os custos até o embarque, o frete e o seguro ficam com ele. FCA, FAS e FOB: o vendedor entrega na origem, e o frete internacional e o seguro ficam com o comprador. CFR e CPT: o vendedor paga o frete até o destino combinado; o seguro, se houver, é do comprador. CIF e CIP: o vendedor paga o frete e o seguro até o destino combinado. DAP, DPU e DDP: entrega no destino, com tratamento próprio — consulte o despachante antes de usar a planilha.</t>
        </is>
      </c>
    </row>
    <row r="10" ht="31" customHeight="1">
      <c r="A10" s="3" t="inlineStr">
        <is>
          <t>Vários produtos no mesmo embarque.</t>
        </is>
      </c>
      <c r="B10" s="4" t="inlineStr">
        <is>
          <t>Use uma cópia da planilha por produto e reparta frete, seguro e despesas comuns pelo critério indicado pelo despachante.</t>
        </is>
      </c>
    </row>
    <row r="11" ht="17" customHeight="1">
      <c r="A11" s="3" t="inlineStr">
        <is>
          <t>Ordem de cálculo.</t>
        </is>
      </c>
      <c r="B11" s="4" t="inlineStr"/>
    </row>
    <row r="12" ht="17" customHeight="1">
      <c r="A12" s="3" t="inlineStr"/>
      <c r="B12" s="4" t="inlineStr">
        <is>
          <t>1. Preço unitário do fornecedor × quantidade = valor da mercadoria na moeda da cotação.</t>
        </is>
      </c>
    </row>
    <row r="13" ht="31" customHeight="1">
      <c r="A13" s="3" t="inlineStr"/>
      <c r="B13" s="4" t="inlineStr">
        <is>
          <t>2. Conforme o Incoterm, somam-se os custos até o embarque, o frete e o seguro até o Brasil que não estão no preço.</t>
        </is>
      </c>
    </row>
    <row r="14" ht="31" customHeight="1">
      <c r="A14" s="3" t="inlineStr"/>
      <c r="B14" s="4" t="inlineStr">
        <is>
          <t>3. Tudo se converte em reais pelo câmbio da simulação. A soma é a mercadoria posta no Brasil e, na simulação, o valor aduaneiro.</t>
        </is>
      </c>
    </row>
    <row r="15" ht="17" customHeight="1">
      <c r="A15" s="3" t="inlineStr"/>
      <c r="B15" s="4" t="inlineStr">
        <is>
          <t>4. O Imposto de Importação incide sobre o valor aduaneiro.</t>
        </is>
      </c>
    </row>
    <row r="16" ht="17" customHeight="1">
      <c r="A16" s="3" t="inlineStr"/>
      <c r="B16" s="4" t="inlineStr">
        <is>
          <t>5. O IPI incide sobre o valor aduaneiro mais o Imposto de Importação.</t>
        </is>
      </c>
    </row>
    <row r="17" ht="17" customHeight="1">
      <c r="A17" s="3" t="inlineStr"/>
      <c r="B17" s="4" t="inlineStr">
        <is>
          <t>6. O PIS e a COFINS da importação incidem sobre o valor aduaneiro.</t>
        </is>
      </c>
    </row>
    <row r="18" ht="31" customHeight="1">
      <c r="A18" s="3" t="inlineStr"/>
      <c r="B18" s="4" t="inlineStr">
        <is>
          <t>7. Somam-se, quando houver, medida de defesa comercial, adicional ao frete para renovação da marinha mercante, taxas do registro da declaração e outros encargos.</t>
        </is>
      </c>
    </row>
    <row r="19" ht="31" customHeight="1">
      <c r="A19" s="3" t="inlineStr"/>
      <c r="B19" s="4" t="inlineStr">
        <is>
          <t>8. O ICMS da importação vem por último entre os tributos: soma as parcelas que o estado inclui na base, divide o resultado por (1 − alíquota) e aplica a alíquota. A regra depende do estado.</t>
        </is>
      </c>
    </row>
    <row r="20" ht="31" customHeight="1">
      <c r="A20" s="3" t="inlineStr"/>
      <c r="B20" s="4" t="inlineStr">
        <is>
          <t>9. Entram as despesas de importação, o frete interno, a adequação no Brasil, a garantia e a assistência técnica e, se a empresa quiser, o custo financeiro.</t>
        </is>
      </c>
    </row>
    <row r="21" ht="17" customHeight="1">
      <c r="A21" s="3" t="inlineStr"/>
      <c r="B21" s="4" t="inlineStr">
        <is>
          <t>10. O total, dividido pela quantidade, é o custo unitário posto no local de entrega.</t>
        </is>
      </c>
    </row>
    <row r="22" ht="45" customHeight="1">
      <c r="A22" s="3" t="inlineStr">
        <is>
          <t>Para formar o preço.</t>
        </is>
      </c>
      <c r="B22" s="4" t="inlineStr">
        <is>
          <t>A planilha para no custo. O preço de venda soma os tributos sobre a venda, os custos do contrato (como a garantia de execução, quando o cliente a exige) e a margem da empresa, e depende do regime tributário e do comprador. Defina o menor preço aceitável com o contador, antes da proposta.</t>
        </is>
      </c>
    </row>
    <row r="24">
      <c r="A24" s="5" t="inlineStr">
        <is>
          <t>Cores</t>
        </is>
      </c>
      <c r="B24" s="6" t="inlineStr">
        <is>
          <t>Entrada: preencha</t>
        </is>
      </c>
    </row>
    <row r="25">
      <c r="B25" s="7" t="inlineStr">
        <is>
          <t>Cálculo: não altere</t>
        </is>
      </c>
    </row>
    <row r="26">
      <c r="B26" s="8" t="inlineStr">
        <is>
          <t>Aviso: confira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46" customWidth="1" min="2" max="2"/>
    <col width="17" customWidth="1" min="3" max="3"/>
    <col width="17" customWidth="1" min="4" max="4"/>
    <col width="16" customWidth="1" min="5" max="5"/>
    <col width="62" customWidth="1" min="6" max="6"/>
    <col width="22" customWidth="1" min="7" max="7"/>
    <col width="14" customWidth="1" min="8" max="8"/>
  </cols>
  <sheetData>
    <row r="1">
      <c r="A1" s="1" t="inlineStr">
        <is>
          <t>Planilha de custo do produto importado · 1. Operação</t>
        </is>
      </c>
    </row>
    <row r="2">
      <c r="A2" s="2" t="inlineStr">
        <is>
          <t>Manhattan · manhattan.net.br · Modelo de referência: adapte à realidade da sua empresa.</t>
        </is>
      </c>
    </row>
    <row r="4" ht="19" customHeight="1">
      <c r="A4" s="9" t="inlineStr">
        <is>
          <t>Dados da operação. Nesta aba, a coluna Realizado só se usa nas linhas O24 e O25.</t>
        </is>
      </c>
    </row>
    <row r="6">
      <c r="A6" s="10" t="inlineStr">
        <is>
          <t>Código</t>
        </is>
      </c>
      <c r="B6" s="10" t="inlineStr">
        <is>
          <t>Campo</t>
        </is>
      </c>
      <c r="C6" s="10" t="inlineStr">
        <is>
          <t>Previsto</t>
        </is>
      </c>
      <c r="D6" s="10" t="inlineStr">
        <is>
          <t>Realizado</t>
        </is>
      </c>
      <c r="E6" s="10" t="inlineStr">
        <is>
          <t>Unidade</t>
        </is>
      </c>
      <c r="F6" s="10" t="inlineStr">
        <is>
          <t>Onde conferir</t>
        </is>
      </c>
      <c r="G6" s="10" t="inlineStr">
        <is>
          <t>Fonte usada</t>
        </is>
      </c>
      <c r="H6" s="10" t="inlineStr">
        <is>
          <t>Data da consulta</t>
        </is>
      </c>
    </row>
    <row r="7" ht="17" customHeight="1">
      <c r="A7" s="11" t="inlineStr">
        <is>
          <t>O1</t>
        </is>
      </c>
      <c r="B7" s="12" t="inlineStr">
        <is>
          <t>Data da simulação</t>
        </is>
      </c>
      <c r="C7" s="13" t="n"/>
      <c r="D7" s="14" t="n"/>
      <c r="E7" s="15" t="inlineStr">
        <is>
          <t>data</t>
        </is>
      </c>
      <c r="F7" s="16" t="inlineStr">
        <is>
          <t>Data em que a simulação foi feita.</t>
        </is>
      </c>
      <c r="G7" s="17" t="n"/>
      <c r="H7" s="13" t="n"/>
    </row>
    <row r="8" ht="17" customHeight="1">
      <c r="A8" s="11" t="inlineStr">
        <is>
          <t>O2</t>
        </is>
      </c>
      <c r="B8" s="12" t="inlineStr">
        <is>
          <t>Responsável</t>
        </is>
      </c>
      <c r="C8" s="17" t="n"/>
      <c r="D8" s="14" t="n"/>
      <c r="E8" s="15" t="inlineStr">
        <is>
          <t>texto</t>
        </is>
      </c>
      <c r="F8" s="16" t="inlineStr">
        <is>
          <t>Quem preencheu.</t>
        </is>
      </c>
      <c r="G8" s="17" t="n"/>
      <c r="H8" s="13" t="n"/>
    </row>
    <row r="9" ht="17" customHeight="1">
      <c r="A9" s="11" t="inlineStr">
        <is>
          <t>O3</t>
        </is>
      </c>
      <c r="B9" s="12" t="inlineStr">
        <is>
          <t>Produto</t>
        </is>
      </c>
      <c r="C9" s="17" t="n"/>
      <c r="D9" s="14" t="n"/>
      <c r="E9" s="15" t="inlineStr">
        <is>
          <t>texto</t>
        </is>
      </c>
      <c r="F9" s="16" t="inlineStr">
        <is>
          <t>Descrição como na proforma do fornecedor.</t>
        </is>
      </c>
      <c r="G9" s="17" t="n"/>
      <c r="H9" s="13" t="n"/>
    </row>
    <row r="10" ht="59" customHeight="1">
      <c r="A10" s="11" t="inlineStr">
        <is>
          <t>O4</t>
        </is>
      </c>
      <c r="B10" s="12" t="inlineStr">
        <is>
          <t>Classificação fiscal (NCM)</t>
        </is>
      </c>
      <c r="C10" s="17" t="n"/>
      <c r="D10" s="14" t="n"/>
      <c r="E10" s="15" t="inlineStr">
        <is>
          <t>texto</t>
        </is>
      </c>
      <c r="F10" s="16" t="inlineStr">
        <is>
          <t>Confirme com o despachante. A NCM define as alíquotas, o tratamento administrativo e eventuais medidas de defesa comercial. Classificação errada muda todos os tributos e pode gerar multa.</t>
        </is>
      </c>
      <c r="G10" s="17" t="n"/>
      <c r="H10" s="13" t="n"/>
    </row>
    <row r="11" ht="45" customHeight="1">
      <c r="A11" s="11" t="inlineStr">
        <is>
          <t>O5</t>
        </is>
      </c>
      <c r="B11" s="12" t="inlineStr">
        <is>
          <t>País de origem</t>
        </is>
      </c>
      <c r="C11" s="17" t="n"/>
      <c r="D11" s="14" t="n"/>
      <c r="E11" s="15" t="inlineStr">
        <is>
          <t>texto</t>
        </is>
      </c>
      <c r="F11" s="16" t="inlineStr">
        <is>
          <t>Da proforma ou do certificado de origem. A origem pode reduzir o Imposto de Importação, quando há acordo comercial, ou atrair medida de defesa comercial.</t>
        </is>
      </c>
      <c r="G11" s="17" t="n"/>
      <c r="H11" s="13" t="n"/>
    </row>
    <row r="12" ht="17" customHeight="1">
      <c r="A12" s="11" t="inlineStr">
        <is>
          <t>O6</t>
        </is>
      </c>
      <c r="B12" s="12" t="inlineStr">
        <is>
          <t>Fornecedor</t>
        </is>
      </c>
      <c r="C12" s="17" t="n"/>
      <c r="D12" s="14" t="n"/>
      <c r="E12" s="15" t="inlineStr">
        <is>
          <t>texto</t>
        </is>
      </c>
      <c r="F12" s="16" t="inlineStr">
        <is>
          <t>Informativo.</t>
        </is>
      </c>
      <c r="G12" s="17" t="n"/>
      <c r="H12" s="13" t="n"/>
    </row>
    <row r="13" ht="45" customHeight="1">
      <c r="A13" s="11" t="inlineStr">
        <is>
          <t>O7</t>
        </is>
      </c>
      <c r="B13" s="12" t="inlineStr">
        <is>
          <t>Forma da importação</t>
        </is>
      </c>
      <c r="C13" s="17" t="n"/>
      <c r="D13" s="14" t="n"/>
      <c r="E13" s="15" t="inlineStr">
        <is>
          <t>lista</t>
        </is>
      </c>
      <c r="F13" s="16" t="inlineStr">
        <is>
          <t>Muda quem é o importador, os tributos e as despesas. A planilha segue a importação direta; nas outras formas, ajuste com o despachante e o contador.</t>
        </is>
      </c>
      <c r="G13" s="17" t="n"/>
      <c r="H13" s="13" t="n"/>
    </row>
    <row r="14" ht="31" customHeight="1">
      <c r="A14" s="11" t="inlineStr">
        <is>
          <t>O8</t>
        </is>
      </c>
      <c r="B14" s="12" t="inlineStr">
        <is>
          <t>Estado do estabelecimento importador</t>
        </is>
      </c>
      <c r="C14" s="17" t="n"/>
      <c r="D14" s="14" t="n"/>
      <c r="E14" s="15" t="inlineStr">
        <is>
          <t>texto</t>
        </is>
      </c>
      <c r="F14" s="16" t="inlineStr">
        <is>
          <t>Define a alíquota e a forma de cálculo do ICMS da importação, a confirmar com o contador.</t>
        </is>
      </c>
      <c r="G14" s="17" t="n"/>
      <c r="H14" s="13" t="n"/>
    </row>
    <row r="15" ht="17" customHeight="1">
      <c r="A15" s="11" t="inlineStr">
        <is>
          <t>O9</t>
        </is>
      </c>
      <c r="B15" s="12" t="inlineStr">
        <is>
          <t>Local de entrega no Brasil</t>
        </is>
      </c>
      <c r="C15" s="17" t="n"/>
      <c r="D15" s="14" t="n"/>
      <c r="E15" s="15" t="inlineStr">
        <is>
          <t>texto</t>
        </is>
      </c>
      <c r="F15" s="16" t="inlineStr">
        <is>
          <t>Endereço do cliente. Define o frete interno.</t>
        </is>
      </c>
      <c r="G15" s="17" t="n"/>
      <c r="H15" s="13" t="n"/>
    </row>
    <row r="16" ht="17" customHeight="1">
      <c r="A16" s="11" t="inlineStr">
        <is>
          <t>O10</t>
        </is>
      </c>
      <c r="B16" s="12" t="inlineStr">
        <is>
          <t>Incoterm da cotação</t>
        </is>
      </c>
      <c r="C16" s="17" t="n"/>
      <c r="D16" s="14" t="n"/>
      <c r="E16" s="15" t="inlineStr">
        <is>
          <t>lista</t>
        </is>
      </c>
      <c r="F16" s="16" t="inlineStr">
        <is>
          <t>Da proforma. Diz o que já está no preço (ver Leia antes).</t>
        </is>
      </c>
      <c r="G16" s="17" t="n"/>
      <c r="H16" s="13" t="n"/>
    </row>
    <row r="17" ht="31" customHeight="1">
      <c r="A17" s="11" t="inlineStr">
        <is>
          <t>O11</t>
        </is>
      </c>
      <c r="B17" s="12" t="inlineStr">
        <is>
          <t>Modal do transporte internacional</t>
        </is>
      </c>
      <c r="C17" s="17" t="n"/>
      <c r="D17" s="14" t="n"/>
      <c r="E17" s="15" t="inlineStr">
        <is>
          <t>lista</t>
        </is>
      </c>
      <c r="F17" s="16" t="inlineStr">
        <is>
          <t>Do agente de carga. O adicional ao frete para renovação da marinha mercante só se aplica ao transporte aquaviário.</t>
        </is>
      </c>
      <c r="G17" s="17" t="n"/>
      <c r="H17" s="13" t="n"/>
    </row>
    <row r="18" ht="31" customHeight="1">
      <c r="A18" s="11" t="inlineStr">
        <is>
          <t>O12</t>
        </is>
      </c>
      <c r="B18" s="12" t="inlineStr">
        <is>
          <t>Quantidade</t>
        </is>
      </c>
      <c r="C18" s="17" t="n"/>
      <c r="D18" s="14" t="n"/>
      <c r="E18" s="15">
        <f>IF($C$19="","",$C$19)</f>
        <v/>
      </c>
      <c r="F18" s="16" t="inlineStr">
        <is>
          <t>Quantidade do pedido ao fornecedor. É a que divide o custo total.</t>
        </is>
      </c>
      <c r="G18" s="17" t="n"/>
      <c r="H18" s="13" t="n"/>
    </row>
    <row r="19" ht="17" customHeight="1">
      <c r="A19" s="11" t="inlineStr">
        <is>
          <t>O13</t>
        </is>
      </c>
      <c r="B19" s="12" t="inlineStr">
        <is>
          <t>Unidade</t>
        </is>
      </c>
      <c r="C19" s="17" t="n"/>
      <c r="D19" s="14" t="n"/>
      <c r="E19" s="15" t="inlineStr">
        <is>
          <t>texto</t>
        </is>
      </c>
      <c r="F19" s="16" t="inlineStr">
        <is>
          <t>Unidade da proforma: peça, caixa, quilo…</t>
        </is>
      </c>
      <c r="G19" s="17" t="n"/>
      <c r="H19" s="13" t="n"/>
    </row>
    <row r="20" ht="17" customHeight="1">
      <c r="A20" s="11" t="inlineStr">
        <is>
          <t>O14</t>
        </is>
      </c>
      <c r="B20" s="12" t="inlineStr">
        <is>
          <t>Peso bruto (kg) e volume (m³) do embarque</t>
        </is>
      </c>
      <c r="C20" s="17" t="n"/>
      <c r="D20" s="14" t="n"/>
      <c r="E20" s="15" t="inlineStr">
        <is>
          <t>kg e m³</t>
        </is>
      </c>
      <c r="F20" s="16" t="inlineStr">
        <is>
          <t>Informativo, para pedir as cotações de frete e de seguro.</t>
        </is>
      </c>
      <c r="G20" s="17" t="n"/>
      <c r="H20" s="13" t="n"/>
    </row>
    <row r="21" ht="17" customHeight="1">
      <c r="A21" s="11" t="inlineStr">
        <is>
          <t>O15</t>
        </is>
      </c>
      <c r="B21" s="12" t="inlineStr">
        <is>
          <t>Moeda da cotação do fornecedor</t>
        </is>
      </c>
      <c r="C21" s="17" t="n"/>
      <c r="D21" s="14" t="n"/>
      <c r="E21" s="15" t="inlineStr">
        <is>
          <t>código</t>
        </is>
      </c>
      <c r="F21" s="16" t="inlineStr">
        <is>
          <t>Código da moeda: USD, EUR, CNY…</t>
        </is>
      </c>
      <c r="G21" s="17" t="n"/>
      <c r="H21" s="13" t="n"/>
    </row>
    <row r="22" ht="17" customHeight="1">
      <c r="A22" s="11" t="inlineStr">
        <is>
          <t>O16</t>
        </is>
      </c>
      <c r="B22" s="12" t="inlineStr">
        <is>
          <t>Preço unitário no exterior</t>
        </is>
      </c>
      <c r="C22" s="18" t="n"/>
      <c r="D22" s="14" t="n"/>
      <c r="E22" s="15">
        <f>IF($C$21="","",$C$21)</f>
        <v/>
      </c>
      <c r="F22" s="16" t="inlineStr">
        <is>
          <t>Proforma ou cotação do fornecedor, com o Incoterm declarado.</t>
        </is>
      </c>
      <c r="G22" s="17" t="n"/>
      <c r="H22" s="13" t="n"/>
    </row>
    <row r="23" ht="17" customHeight="1">
      <c r="A23" s="11" t="inlineStr">
        <is>
          <t>O17</t>
        </is>
      </c>
      <c r="B23" s="12" t="inlineStr">
        <is>
          <t>Valor total da mercadoria</t>
        </is>
      </c>
      <c r="C23" s="19">
        <f>$C$22*$C$18</f>
        <v/>
      </c>
      <c r="D23" s="14" t="n"/>
      <c r="E23" s="15">
        <f>IF($C$21="","",$C$21)</f>
        <v/>
      </c>
      <c r="F23" s="16" t="inlineStr"/>
      <c r="G23" s="14" t="n"/>
      <c r="H23" s="14" t="n"/>
    </row>
    <row r="24" ht="31" customHeight="1">
      <c r="A24" s="11" t="inlineStr">
        <is>
          <t>O18</t>
        </is>
      </c>
      <c r="B24" s="12" t="inlineStr">
        <is>
          <t>Câmbio de referência da moeda O15</t>
        </is>
      </c>
      <c r="C24" s="20" t="n"/>
      <c r="D24" s="14" t="n"/>
      <c r="E24" s="15" t="inlineStr">
        <is>
          <t>reais por unidade da moeda</t>
        </is>
      </c>
      <c r="F24" s="16" t="inlineStr">
        <is>
          <t>Cotação do dia, por exemplo a divulgada pelo Banco Central. Registre fonte e data.</t>
        </is>
      </c>
      <c r="G24" s="17" t="n"/>
      <c r="H24" s="13" t="n"/>
    </row>
    <row r="25" ht="59" customHeight="1">
      <c r="A25" s="11" t="inlineStr">
        <is>
          <t>O19</t>
        </is>
      </c>
      <c r="B25" s="12" t="inlineStr">
        <is>
          <t>Folga de câmbio</t>
        </is>
      </c>
      <c r="C25" s="21" t="n"/>
      <c r="D25" s="14" t="n"/>
      <c r="E25" s="15" t="inlineStr">
        <is>
          <t>%</t>
        </is>
      </c>
      <c r="F25" s="16" t="inlineStr">
        <is>
          <t>Escolha da empresa, para cobrir a variação do câmbio até o pagamento ao fornecedor e até o registro da declaração de importação. Para testar outro cenário, mude este campo e compare o custo unitário (R10).</t>
        </is>
      </c>
      <c r="G25" s="17" t="n"/>
      <c r="H25" s="13" t="n"/>
    </row>
    <row r="26" ht="17" customHeight="1">
      <c r="A26" s="11" t="inlineStr">
        <is>
          <t>O20</t>
        </is>
      </c>
      <c r="B26" s="12" t="inlineStr">
        <is>
          <t>Câmbio da simulação</t>
        </is>
      </c>
      <c r="C26" s="22">
        <f>$C$24*(1+$C$25)</f>
        <v/>
      </c>
      <c r="D26" s="14" t="n"/>
      <c r="E26" s="15" t="inlineStr">
        <is>
          <t>reais por unidade da moeda</t>
        </is>
      </c>
      <c r="F26" s="16" t="inlineStr"/>
      <c r="G26" s="14" t="n"/>
      <c r="H26" s="14" t="n"/>
    </row>
    <row r="27" ht="31" customHeight="1">
      <c r="A27" s="11" t="inlineStr">
        <is>
          <t>O21</t>
        </is>
      </c>
      <c r="B27" s="12" t="inlineStr">
        <is>
          <t>Moeda do frete e do seguro internacionais, se diferente de O15</t>
        </is>
      </c>
      <c r="C27" s="17" t="n"/>
      <c r="D27" s="14" t="n"/>
      <c r="E27" s="15" t="inlineStr">
        <is>
          <t>código</t>
        </is>
      </c>
      <c r="F27" s="16" t="inlineStr">
        <is>
          <t>Da cotação do agente de carga. Em branco se for a mesma moeda.</t>
        </is>
      </c>
      <c r="G27" s="17" t="n"/>
      <c r="H27" s="13" t="n"/>
    </row>
    <row r="28" ht="31" customHeight="1">
      <c r="A28" s="11" t="inlineStr">
        <is>
          <t>O22</t>
        </is>
      </c>
      <c r="B28" s="12" t="inlineStr">
        <is>
          <t>Câmbio de referência da moeda O21</t>
        </is>
      </c>
      <c r="C28" s="20" t="n"/>
      <c r="D28" s="14" t="n"/>
      <c r="E28" s="15" t="inlineStr">
        <is>
          <t>reais por unidade da moeda</t>
        </is>
      </c>
      <c r="F28" s="16" t="inlineStr">
        <is>
          <t>Só se O21 estiver preenchido. Cotação do dia; registre fonte e data.</t>
        </is>
      </c>
      <c r="G28" s="17" t="n"/>
      <c r="H28" s="13" t="n"/>
    </row>
    <row r="29" ht="17" customHeight="1">
      <c r="A29" s="11" t="inlineStr">
        <is>
          <t>O23</t>
        </is>
      </c>
      <c r="B29" s="12" t="inlineStr">
        <is>
          <t>Câmbio do frete e do seguro</t>
        </is>
      </c>
      <c r="C29" s="22">
        <f>IF($C$27="",$C$26,$C$28*(1+$C$25))</f>
        <v/>
      </c>
      <c r="D29" s="14" t="n"/>
      <c r="E29" s="15" t="inlineStr">
        <is>
          <t>reais por unidade da moeda</t>
        </is>
      </c>
      <c r="F29" s="16" t="inlineStr"/>
      <c r="G29" s="14" t="n"/>
      <c r="H29" s="14" t="n"/>
    </row>
    <row r="30" ht="17" customHeight="1">
      <c r="A30" s="11" t="inlineStr">
        <is>
          <t>O24</t>
        </is>
      </c>
      <c r="B30" s="12" t="inlineStr">
        <is>
          <t>Câmbio do pagamento ao fornecedor</t>
        </is>
      </c>
      <c r="C30" s="14" t="n"/>
      <c r="D30" s="20" t="n"/>
      <c r="E30" s="15" t="inlineStr">
        <is>
          <t>reais por unidade da moeda</t>
        </is>
      </c>
      <c r="F30" s="16" t="inlineStr">
        <is>
          <t>Taxa do contrato de câmbio com o banco.</t>
        </is>
      </c>
      <c r="G30" s="17" t="n"/>
      <c r="H30" s="13" t="n"/>
    </row>
    <row r="31" ht="59" customHeight="1">
      <c r="A31" s="11" t="inlineStr">
        <is>
          <t>O25</t>
        </is>
      </c>
      <c r="B31" s="12" t="inlineStr">
        <is>
          <t>Câmbio da declaração de importação</t>
        </is>
      </c>
      <c r="C31" s="14" t="n"/>
      <c r="D31" s="20" t="n"/>
      <c r="E31" s="15" t="inlineStr">
        <is>
          <t>reais por unidade da moeda</t>
        </is>
      </c>
      <c r="F31" s="16" t="inlineStr">
        <is>
          <t>Taxa que consta da declaração de importação. Os tributos usam a taxa vigente na data do registro da declaração; o pagamento ao fornecedor usa a do contrato de câmbio. Na simulação, as duas são estimadas por O20.</t>
        </is>
      </c>
      <c r="G31" s="17" t="n"/>
      <c r="H31" s="13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1">
    <mergeCell ref="A4:H4"/>
  </mergeCells>
  <dataValidations count="3">
    <dataValidation sqref="C13" showDropDown="0" showInputMessage="0" showErrorMessage="0" allowBlank="1" type="list">
      <formula1>"direta,por conta e ordem,por encomenda"</formula1>
    </dataValidation>
    <dataValidation sqref="C16" showDropDown="0" showInputMessage="0" showErrorMessage="0" allowBlank="1" type="list">
      <formula1>"EXW,FCA,FAS,FOB,CFR,CIF,CPT,CIP,DAP,DPU,DDP"</formula1>
    </dataValidation>
    <dataValidation sqref="C17" showDropDown="0" showInputMessage="0" showErrorMessage="0" allowBlank="1" type="list">
      <formula1>"aquaviário,aéreo,rodoviário,outro"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46" customWidth="1" min="2" max="2"/>
    <col width="17" customWidth="1" min="3" max="3"/>
    <col width="17" customWidth="1" min="4" max="4"/>
    <col width="16" customWidth="1" min="5" max="5"/>
    <col width="62" customWidth="1" min="6" max="6"/>
    <col width="22" customWidth="1" min="7" max="7"/>
    <col width="14" customWidth="1" min="8" max="8"/>
  </cols>
  <sheetData>
    <row r="1">
      <c r="A1" s="1" t="inlineStr">
        <is>
          <t>Planilha de custo do produto importado · 2. Valor aduaneiro</t>
        </is>
      </c>
    </row>
    <row r="2">
      <c r="A2" s="2" t="inlineStr">
        <is>
          <t>Manhattan · manhattan.net.br · Modelo de referência: adapte à realidade da sua empresa.</t>
        </is>
      </c>
    </row>
    <row r="4" ht="64" customHeight="1">
      <c r="A4" s="9" t="inlineStr">
        <is>
          <t>O valor aduaneiro é a base dos tributos da importação. Em regra, parte do preço efetivamente pago ou a pagar pela mercadoria e soma os custos de transporte e de seguro até o porto, aeroporto ou ponto de fronteira de entrada no Brasil, inclusive os de carga, descarga e manuseio ligados a esse transporte. Custos de transporte depois da chegada, quando destacados, ficam fora. As regras de valoração aduaneira preveem outros ajustes em casos específicos. Confira a composição com o despachante.</t>
        </is>
      </c>
    </row>
    <row r="6">
      <c r="A6" s="10" t="inlineStr">
        <is>
          <t>Código</t>
        </is>
      </c>
      <c r="B6" s="10" t="inlineStr">
        <is>
          <t>Campo</t>
        </is>
      </c>
      <c r="C6" s="10" t="inlineStr">
        <is>
          <t>Previsto</t>
        </is>
      </c>
      <c r="D6" s="10" t="inlineStr">
        <is>
          <t>Realizado</t>
        </is>
      </c>
      <c r="E6" s="10" t="inlineStr">
        <is>
          <t>Unidade</t>
        </is>
      </c>
      <c r="F6" s="10" t="inlineStr">
        <is>
          <t>Onde conferir</t>
        </is>
      </c>
      <c r="G6" s="10" t="inlineStr">
        <is>
          <t>Fonte usada</t>
        </is>
      </c>
      <c r="H6" s="10" t="inlineStr">
        <is>
          <t>Data da consulta</t>
        </is>
      </c>
    </row>
    <row r="7" ht="31" customHeight="1">
      <c r="A7" s="11" t="inlineStr">
        <is>
          <t>V1</t>
        </is>
      </c>
      <c r="B7" s="12" t="inlineStr">
        <is>
          <t>O preço do fornecedor inclui o frete até o Brasil?</t>
        </is>
      </c>
      <c r="C7" s="18" t="n"/>
      <c r="D7" s="14" t="n"/>
      <c r="E7" s="15" t="inlineStr">
        <is>
          <t>sim ou não</t>
        </is>
      </c>
      <c r="F7" s="16" t="inlineStr">
        <is>
          <t>Pelo Incoterm (O10): CFR, CIF, CPT e CIP incluem; EXW, FCA, FAS e FOB não.</t>
        </is>
      </c>
      <c r="G7" s="17" t="n"/>
      <c r="H7" s="13" t="n"/>
    </row>
    <row r="8" ht="31" customHeight="1">
      <c r="A8" s="11" t="inlineStr">
        <is>
          <t>V2</t>
        </is>
      </c>
      <c r="B8" s="12" t="inlineStr">
        <is>
          <t>O preço do fornecedor inclui o seguro?</t>
        </is>
      </c>
      <c r="C8" s="18" t="n"/>
      <c r="D8" s="14" t="n"/>
      <c r="E8" s="15" t="inlineStr">
        <is>
          <t>sim ou não</t>
        </is>
      </c>
      <c r="F8" s="16" t="inlineStr">
        <is>
          <t>CIF e CIP incluem; nos demais, o seguro é contratado à parte, se a empresa quiser.</t>
        </is>
      </c>
      <c r="G8" s="17" t="n"/>
      <c r="H8" s="13" t="n"/>
    </row>
    <row r="9" ht="45" customHeight="1">
      <c r="A9" s="11" t="inlineStr">
        <is>
          <t>V3</t>
        </is>
      </c>
      <c r="B9" s="12" t="inlineStr">
        <is>
          <t>Custos até o embarque fora do preço</t>
        </is>
      </c>
      <c r="C9" s="18" t="n"/>
      <c r="D9" s="14" t="n"/>
      <c r="E9" s="15">
        <f>IF('1. Operação'!$C$27&lt;&gt;"",'1. Operação'!$C$27,IF('1. Operação'!$C$21="","",'1. Operação'!$C$21))</f>
        <v/>
      </c>
      <c r="F9" s="16" t="inlineStr">
        <is>
          <t>Coleta na fábrica, despacho de exportação e carregamento, quando o Incoterm os deixa com o comprador, como no EXW. Cotação do agente de carga.</t>
        </is>
      </c>
      <c r="G9" s="17" t="n"/>
      <c r="H9" s="13" t="n"/>
    </row>
    <row r="10" ht="31" customHeight="1">
      <c r="A10" s="11" t="inlineStr">
        <is>
          <t>V4</t>
        </is>
      </c>
      <c r="B10" s="12" t="inlineStr">
        <is>
          <t>Frete internacional até o ponto de entrada no Brasil</t>
        </is>
      </c>
      <c r="C10" s="18" t="n"/>
      <c r="D10" s="14" t="n"/>
      <c r="E10" s="15">
        <f>IF('1. Operação'!$C$27&lt;&gt;"",'1. Operação'!$C$27,IF('1. Operação'!$C$21="","",'1. Operação'!$C$21))</f>
        <v/>
      </c>
      <c r="F10" s="16" t="inlineStr">
        <is>
          <t>Cotação do agente de carga ou do transportador. Em branco se V1 = sim.</t>
        </is>
      </c>
      <c r="G10" s="17" t="n"/>
      <c r="H10" s="13" t="n"/>
    </row>
    <row r="11" ht="31" customHeight="1">
      <c r="A11" s="11" t="inlineStr">
        <is>
          <t>V5</t>
        </is>
      </c>
      <c r="B11" s="12" t="inlineStr">
        <is>
          <t>Seguro internacional</t>
        </is>
      </c>
      <c r="C11" s="18" t="n"/>
      <c r="D11" s="14" t="n"/>
      <c r="E11" s="15">
        <f>IF('1. Operação'!$C$27&lt;&gt;"",'1. Operação'!$C$27,IF('1. Operação'!$C$21="","",'1. Operação'!$C$21))</f>
        <v/>
      </c>
      <c r="F11" s="16" t="inlineStr">
        <is>
          <t>Cotação da seguradora ou do agente de carga. Se vier em percentual, lance o valor resultante. Em branco se V2 = sim.</t>
        </is>
      </c>
      <c r="G11" s="17" t="n"/>
      <c r="H11" s="13" t="n"/>
    </row>
    <row r="12" ht="45" customHeight="1">
      <c r="A12" s="11" t="inlineStr">
        <is>
          <t>V6</t>
        </is>
      </c>
      <c r="B12" s="12" t="inlineStr">
        <is>
          <t>Outros ajustes do valor aduaneiro</t>
        </is>
      </c>
      <c r="C12" s="18" t="n"/>
      <c r="D12" s="14" t="n"/>
      <c r="E12" s="15">
        <f>IF('1. Operação'!$C$21="","",'1. Operação'!$C$21)</f>
        <v/>
      </c>
      <c r="F12" s="16" t="inlineStr">
        <is>
          <t>Só quando houver, conforme as regras de valoração aduaneira — por exemplo, comissões ou royalties ligados à mercadoria. Confira com o despachante.</t>
        </is>
      </c>
      <c r="G12" s="17" t="n"/>
      <c r="H12" s="13" t="n"/>
    </row>
    <row r="13" ht="17" customHeight="1">
      <c r="A13" s="11" t="inlineStr">
        <is>
          <t>V7</t>
        </is>
      </c>
      <c r="B13" s="12" t="inlineStr">
        <is>
          <t>Mercadoria, em reais</t>
        </is>
      </c>
      <c r="C13" s="19">
        <f>'1. Operação'!$C$23*'1. Operação'!$C$26</f>
        <v/>
      </c>
      <c r="D13" s="18" t="n"/>
      <c r="E13" s="15" t="inlineStr">
        <is>
          <t>reais</t>
        </is>
      </c>
      <c r="F13" s="16" t="inlineStr"/>
      <c r="G13" s="17" t="n"/>
      <c r="H13" s="13" t="n"/>
    </row>
    <row r="14" ht="17" customHeight="1">
      <c r="A14" s="11" t="inlineStr">
        <is>
          <t>V8</t>
        </is>
      </c>
      <c r="B14" s="12" t="inlineStr">
        <is>
          <t>Custos até o embarque, em reais</t>
        </is>
      </c>
      <c r="C14" s="19">
        <f>$C$9*'1. Operação'!$C$29</f>
        <v/>
      </c>
      <c r="D14" s="18" t="n"/>
      <c r="E14" s="15" t="inlineStr">
        <is>
          <t>reais</t>
        </is>
      </c>
      <c r="F14" s="16" t="inlineStr"/>
      <c r="G14" s="17" t="n"/>
      <c r="H14" s="13" t="n"/>
    </row>
    <row r="15" ht="17" customHeight="1">
      <c r="A15" s="11" t="inlineStr">
        <is>
          <t>V9</t>
        </is>
      </c>
      <c r="B15" s="12" t="inlineStr">
        <is>
          <t>Frete internacional, em reais</t>
        </is>
      </c>
      <c r="C15" s="19">
        <f>IF($C$7="sim",0,$C$10*'1. Operação'!$C$29)</f>
        <v/>
      </c>
      <c r="D15" s="18" t="n"/>
      <c r="E15" s="15" t="inlineStr">
        <is>
          <t>reais</t>
        </is>
      </c>
      <c r="F15" s="16" t="inlineStr"/>
      <c r="G15" s="17" t="n"/>
      <c r="H15" s="13" t="n"/>
    </row>
    <row r="16" ht="17" customHeight="1">
      <c r="A16" s="11" t="inlineStr">
        <is>
          <t>V10</t>
        </is>
      </c>
      <c r="B16" s="12" t="inlineStr">
        <is>
          <t>Seguro internacional, em reais</t>
        </is>
      </c>
      <c r="C16" s="19">
        <f>IF($C$8="sim",0,$C$11*'1. Operação'!$C$29)</f>
        <v/>
      </c>
      <c r="D16" s="18" t="n"/>
      <c r="E16" s="15" t="inlineStr">
        <is>
          <t>reais</t>
        </is>
      </c>
      <c r="F16" s="16" t="inlineStr"/>
      <c r="G16" s="17" t="n"/>
      <c r="H16" s="13" t="n"/>
    </row>
    <row r="17" ht="17" customHeight="1">
      <c r="A17" s="11" t="inlineStr">
        <is>
          <t>V11</t>
        </is>
      </c>
      <c r="B17" s="12" t="inlineStr">
        <is>
          <t>Outros ajustes, em reais</t>
        </is>
      </c>
      <c r="C17" s="19">
        <f>$C$12*'1. Operação'!$C$26</f>
        <v/>
      </c>
      <c r="D17" s="18" t="n"/>
      <c r="E17" s="15" t="inlineStr">
        <is>
          <t>reais</t>
        </is>
      </c>
      <c r="F17" s="16" t="inlineStr"/>
      <c r="G17" s="17" t="n"/>
      <c r="H17" s="13" t="n"/>
    </row>
    <row r="18" ht="17" customHeight="1">
      <c r="A18" s="11" t="inlineStr">
        <is>
          <t>V12</t>
        </is>
      </c>
      <c r="B18" s="12" t="inlineStr">
        <is>
          <t>Mercadoria posta no Brasil</t>
        </is>
      </c>
      <c r="C18" s="19">
        <f>SUM($C$13:$C$17)</f>
        <v/>
      </c>
      <c r="D18" s="19">
        <f>IF(COUNT($D$13:$D$17)=0,"",SUM($D$13:$D$17))</f>
        <v/>
      </c>
      <c r="E18" s="15" t="inlineStr">
        <is>
          <t>reais</t>
        </is>
      </c>
      <c r="F18" s="16" t="inlineStr"/>
      <c r="G18" s="14" t="n"/>
      <c r="H18" s="14" t="n"/>
    </row>
    <row r="19" ht="31" customHeight="1">
      <c r="A19" s="11" t="inlineStr">
        <is>
          <t>V13</t>
        </is>
      </c>
      <c r="B19" s="12" t="inlineStr">
        <is>
          <t>Valor aduaneiro, em reais (base dos tributos)</t>
        </is>
      </c>
      <c r="C19" s="19">
        <f>$C$18</f>
        <v/>
      </c>
      <c r="D19" s="18" t="n"/>
      <c r="E19" s="15" t="inlineStr">
        <is>
          <t>reais</t>
        </is>
      </c>
      <c r="F19" s="16" t="inlineStr">
        <is>
          <t>Na operação real, o valor aduaneiro usa o câmbio da declaração (O25) e pode diferir de V12.</t>
        </is>
      </c>
      <c r="G19" s="17" t="n"/>
      <c r="H19" s="13" t="n"/>
    </row>
    <row r="21">
      <c r="A21" s="23" t="inlineStr">
        <is>
          <t>Avisos</t>
        </is>
      </c>
    </row>
    <row r="22">
      <c r="B22" s="4">
        <f>IF(AND($C$7="sim",$C$10&lt;&gt;""),"Frete lançado em dobro? O preço já inclui o frete.","")</f>
        <v/>
      </c>
    </row>
    <row r="23">
      <c r="B23" s="4">
        <f>IF(AND($C$8="sim",$C$11&lt;&gt;""),"Seguro lançado em dobro? O preço já inclui o seguro.","")</f>
        <v/>
      </c>
    </row>
    <row r="24">
      <c r="B24" s="4">
        <f>IF(AND(OR('1. Operação'!$C$16="CFR",'1. Operação'!$C$16="CIF",'1. Operação'!$C$16="CPT",'1. Operação'!$C$16="CIP"),$C$7="não"),"O Incoterm indica frete no preço: confira V1.","")</f>
        <v/>
      </c>
    </row>
    <row r="25">
      <c r="B25" s="4">
        <f>IF(AND(OR('1. Operação'!$C$16="EXW",'1. Operação'!$C$16="FCA",'1. Operação'!$C$16="FAS",'1. Operação'!$C$16="FOB"),$C$7="sim"),"O Incoterm indica frete fora do preço: confira V1.","")</f>
        <v/>
      </c>
    </row>
    <row r="26">
      <c r="B26" s="4">
        <f>IF(AND(OR('1. Operação'!$C$16="CIF",'1. Operação'!$C$16="CIP"),$C$8="não"),"O Incoterm indica seguro no preço: confira V2.","")</f>
        <v/>
      </c>
    </row>
    <row r="27">
      <c r="B27" s="4">
        <f>IF(AND('1. Operação'!$C$16="EXW",$C$9=""),"No EXW, os custos até o embarque ficam com o comprador: confira V3.","")</f>
        <v/>
      </c>
    </row>
    <row r="28">
      <c r="B28" s="4">
        <f>IF(OR('1. Operação'!$C$16="DAP",'1. Operação'!$C$16="DPU",'1. Operação'!$C$16="DDP"),"Entrega no destino: parte do preço pode corresponder a custos depois da chegada, que não entram no valor aduaneiro. Trate com o despachante antes de usar o resultado.","")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8">
    <mergeCell ref="A4:H4"/>
    <mergeCell ref="B22:H22"/>
    <mergeCell ref="B26:H26"/>
    <mergeCell ref="B27:H27"/>
    <mergeCell ref="B24:H24"/>
    <mergeCell ref="B25:H25"/>
    <mergeCell ref="B28:H28"/>
    <mergeCell ref="B23:H23"/>
  </mergeCells>
  <conditionalFormatting sqref="B22:H22">
    <cfRule type="expression" priority="1" dxfId="0">
      <formula>LEN($B$22)&gt;0</formula>
    </cfRule>
  </conditionalFormatting>
  <conditionalFormatting sqref="B23:H23">
    <cfRule type="expression" priority="2" dxfId="0">
      <formula>LEN($B$23)&gt;0</formula>
    </cfRule>
  </conditionalFormatting>
  <conditionalFormatting sqref="B24:H24">
    <cfRule type="expression" priority="3" dxfId="0">
      <formula>LEN($B$24)&gt;0</formula>
    </cfRule>
  </conditionalFormatting>
  <conditionalFormatting sqref="B25:H25">
    <cfRule type="expression" priority="4" dxfId="0">
      <formula>LEN($B$25)&gt;0</formula>
    </cfRule>
  </conditionalFormatting>
  <conditionalFormatting sqref="B26:H26">
    <cfRule type="expression" priority="5" dxfId="0">
      <formula>LEN($B$26)&gt;0</formula>
    </cfRule>
  </conditionalFormatting>
  <conditionalFormatting sqref="B27:H27">
    <cfRule type="expression" priority="6" dxfId="0">
      <formula>LEN($B$27)&gt;0</formula>
    </cfRule>
  </conditionalFormatting>
  <conditionalFormatting sqref="B28:H28">
    <cfRule type="expression" priority="7" dxfId="0">
      <formula>LEN($B$28)&gt;0</formula>
    </cfRule>
  </conditionalFormatting>
  <dataValidations count="2">
    <dataValidation sqref="C7" showDropDown="0" showInputMessage="0" showErrorMessage="0" allowBlank="1" type="list">
      <formula1>"sim,não"</formula1>
    </dataValidation>
    <dataValidation sqref="C8" showDropDown="0" showInputMessage="0" showErrorMessage="0" allowBlank="1" type="list">
      <formula1>"sim,não"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32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8" customWidth="1" min="1" max="1"/>
    <col width="40" customWidth="1" min="2" max="2"/>
    <col width="16" customWidth="1" min="3" max="3"/>
    <col width="12" customWidth="1" min="4" max="4"/>
    <col width="16" customWidth="1" min="5" max="5"/>
    <col width="16" customWidth="1" min="6" max="6"/>
    <col width="13" customWidth="1" min="7" max="7"/>
    <col width="13" customWidth="1" min="8" max="8"/>
    <col width="56" customWidth="1" min="9" max="9"/>
    <col width="22" customWidth="1" min="10" max="10"/>
    <col width="14" customWidth="1" min="11" max="11"/>
    <col width="30" customWidth="1" min="12" max="12"/>
  </cols>
  <sheetData>
    <row r="1">
      <c r="A1" s="1" t="inlineStr">
        <is>
          <t>Planilha de custo do produto importado · 3. Tributos</t>
        </is>
      </c>
    </row>
    <row r="2">
      <c r="A2" s="2" t="inlineStr">
        <is>
          <t>Manhattan · manhattan.net.br · Modelo de referência: adapte à realidade da sua empresa.</t>
        </is>
      </c>
    </row>
    <row r="4" ht="34" customHeight="1">
      <c r="A4" s="9" t="inlineStr">
        <is>
          <t>Cada linha tem base de cálculo e alíquota. As alíquotas dependem da classificação fiscal (O4), da origem (O5), do estado (O8), da data do registro da importação e do regime tributário da empresa: todas são campos de entrada. As linhas seguem a ordem de cálculo.</t>
        </is>
      </c>
    </row>
    <row r="5" ht="19" customHeight="1">
      <c r="A5" s="9" t="inlineStr">
        <is>
          <t>Entra na base do ICMS? Em regra, sim para T1 a T4. Nas demais linhas, conforme a regra do estado, indicada pelo contador.</t>
        </is>
      </c>
    </row>
    <row r="6" ht="34" customHeight="1">
      <c r="A6" s="9" t="inlineStr">
        <is>
          <t>Recuperável como crédito? Conforme o regime tributário da empresa e o destino do produto (revenda, industrialização ou uso próprio), parte dos tributos pagos na importação pode virar crédito. O contador confirma cada linha.</t>
        </is>
      </c>
    </row>
    <row r="8">
      <c r="A8" s="10" t="inlineStr">
        <is>
          <t>Código</t>
        </is>
      </c>
      <c r="B8" s="10" t="inlineStr">
        <is>
          <t>Tributo ou encargo</t>
        </is>
      </c>
      <c r="C8" s="10" t="inlineStr">
        <is>
          <t>Base de cálculo</t>
        </is>
      </c>
      <c r="D8" s="10" t="inlineStr">
        <is>
          <t>Alíquota</t>
        </is>
      </c>
      <c r="E8" s="10" t="inlineStr">
        <is>
          <t>Previsto</t>
        </is>
      </c>
      <c r="F8" s="10" t="inlineStr">
        <is>
          <t>Realizado</t>
        </is>
      </c>
      <c r="G8" s="10" t="inlineStr">
        <is>
          <t>Entra na base do ICMS?</t>
        </is>
      </c>
      <c r="H8" s="10" t="inlineStr">
        <is>
          <t>Recuperável como crédito?</t>
        </is>
      </c>
      <c r="I8" s="10" t="inlineStr">
        <is>
          <t>Onde conferir</t>
        </is>
      </c>
      <c r="J8" s="10" t="inlineStr">
        <is>
          <t>Fonte usada</t>
        </is>
      </c>
      <c r="K8" s="10" t="inlineStr">
        <is>
          <t>Data da consulta</t>
        </is>
      </c>
      <c r="L8" s="10" t="inlineStr">
        <is>
          <t>Aviso</t>
        </is>
      </c>
    </row>
    <row r="9" ht="59" customHeight="1">
      <c r="A9" s="11" t="inlineStr">
        <is>
          <t>T1</t>
        </is>
      </c>
      <c r="B9" s="12" t="inlineStr">
        <is>
          <t>Imposto de Importação</t>
        </is>
      </c>
      <c r="C9" s="24">
        <f>'2. Valor aduaneiro'!$C$19</f>
        <v/>
      </c>
      <c r="D9" s="25" t="n"/>
      <c r="E9" s="24">
        <f>C9*D9</f>
        <v/>
      </c>
      <c r="F9" s="26" t="n"/>
      <c r="G9" s="27" t="n"/>
      <c r="H9" s="27" t="n"/>
      <c r="I9" s="16" t="inlineStr">
        <is>
          <t>Alíquota da Tarifa Externa Comum do Mercosul para a NCM, conferida com o despachante. Pode ser menor por acordo comercial, com certificado de origem, ou por ex-tarifário. Em regra, não gera crédito.</t>
        </is>
      </c>
      <c r="J9" s="27" t="n"/>
      <c r="K9" s="28" t="n"/>
      <c r="L9" s="12">
        <f>IF(AND(N(E9)&lt;&gt;0,OR(G9="",H9="")),"Marque sim ou não nesta linha.","")</f>
        <v/>
      </c>
    </row>
    <row r="10" ht="31" customHeight="1">
      <c r="A10" s="11" t="inlineStr">
        <is>
          <t>T2</t>
        </is>
      </c>
      <c r="B10" s="12" t="inlineStr">
        <is>
          <t>IPI na importação</t>
        </is>
      </c>
      <c r="C10" s="24">
        <f>'2. Valor aduaneiro'!$C$19+$E$9</f>
        <v/>
      </c>
      <c r="D10" s="25" t="n"/>
      <c r="E10" s="24">
        <f>C10*D10</f>
        <v/>
      </c>
      <c r="F10" s="26" t="n"/>
      <c r="G10" s="27" t="n"/>
      <c r="H10" s="27" t="n"/>
      <c r="I10" s="16" t="inlineStr">
        <is>
          <t>Alíquota da tabela do IPI (TIPI) para a NCM, conferida com o contador.</t>
        </is>
      </c>
      <c r="J10" s="27" t="n"/>
      <c r="K10" s="28" t="n"/>
      <c r="L10" s="12">
        <f>IF(AND(N(E10)&lt;&gt;0,OR(G10="",H10="")),"Marque sim ou não nesta linha.","")</f>
        <v/>
      </c>
    </row>
    <row r="11" ht="31" customHeight="1">
      <c r="A11" s="11" t="inlineStr">
        <is>
          <t>T3</t>
        </is>
      </c>
      <c r="B11" s="12" t="inlineStr">
        <is>
          <t>PIS na importação</t>
        </is>
      </c>
      <c r="C11" s="24">
        <f>'2. Valor aduaneiro'!$C$19</f>
        <v/>
      </c>
      <c r="D11" s="25" t="n"/>
      <c r="E11" s="24">
        <f>C11*D11</f>
        <v/>
      </c>
      <c r="F11" s="26" t="n"/>
      <c r="G11" s="27" t="n"/>
      <c r="H11" s="27" t="n"/>
      <c r="I11" s="16" t="inlineStr">
        <is>
          <t>Alíquota conforme o produto; há regras específicas para alguns produtos. Confira com o contador.</t>
        </is>
      </c>
      <c r="J11" s="27" t="n"/>
      <c r="K11" s="28" t="n"/>
      <c r="L11" s="12">
        <f>IF(AND(N(E11)&lt;&gt;0,OR(G11="",H11="")),"Marque sim ou não nesta linha.","")</f>
        <v/>
      </c>
    </row>
    <row r="12" ht="31" customHeight="1">
      <c r="A12" s="11" t="inlineStr">
        <is>
          <t>T4</t>
        </is>
      </c>
      <c r="B12" s="12" t="inlineStr">
        <is>
          <t>COFINS na importação</t>
        </is>
      </c>
      <c r="C12" s="24">
        <f>'2. Valor aduaneiro'!$C$19</f>
        <v/>
      </c>
      <c r="D12" s="25" t="n"/>
      <c r="E12" s="24">
        <f>C12*D12</f>
        <v/>
      </c>
      <c r="F12" s="26" t="n"/>
      <c r="G12" s="27" t="n"/>
      <c r="H12" s="27" t="n"/>
      <c r="I12" s="16" t="inlineStr">
        <is>
          <t>Alíquota conforme o produto; há regras específicas para alguns produtos. Confira com o contador.</t>
        </is>
      </c>
      <c r="J12" s="27" t="n"/>
      <c r="K12" s="28" t="n"/>
      <c r="L12" s="12">
        <f>IF(AND(N(E12)&lt;&gt;0,OR(G12="",H12="")),"Marque sim ou não nesta linha.","")</f>
        <v/>
      </c>
    </row>
    <row r="13" ht="45" customHeight="1">
      <c r="A13" s="11" t="inlineStr">
        <is>
          <t>T5</t>
        </is>
      </c>
      <c r="B13" s="12" t="inlineStr">
        <is>
          <t>Medida de defesa comercial (direito antidumping, medida compensatória ou salvaguarda), quando houver</t>
        </is>
      </c>
      <c r="C13" s="29" t="inlineStr">
        <is>
          <t>Conforme a medida</t>
        </is>
      </c>
      <c r="D13" s="29" t="n"/>
      <c r="E13" s="26" t="n"/>
      <c r="F13" s="26" t="n"/>
      <c r="G13" s="27" t="n"/>
      <c r="H13" s="27" t="n"/>
      <c r="I13" s="16" t="inlineStr">
        <is>
          <t>Verifique com o despachante se há medida em vigor para a NCM e a origem. Pode ser valor por quantidade ou percentual.</t>
        </is>
      </c>
      <c r="J13" s="27" t="n"/>
      <c r="K13" s="28" t="n"/>
      <c r="L13" s="12">
        <f>IF(AND(N(E13)&lt;&gt;0,OR(G13="",H13="")),"Marque sim ou não nesta linha.","")</f>
        <v/>
      </c>
    </row>
    <row r="14" ht="59" customHeight="1">
      <c r="A14" s="11" t="inlineStr">
        <is>
          <t>T6</t>
        </is>
      </c>
      <c r="B14" s="12" t="inlineStr">
        <is>
          <t>Adicional ao Frete para Renovação da Marinha Mercante, só no transporte aquaviário</t>
        </is>
      </c>
      <c r="C14" s="26" t="n"/>
      <c r="D14" s="25" t="n"/>
      <c r="E14" s="24">
        <f>C14*D14</f>
        <v/>
      </c>
      <c r="F14" s="26" t="n"/>
      <c r="G14" s="27" t="n"/>
      <c r="H14" s="27" t="n"/>
      <c r="I14" s="16" t="inlineStr">
        <is>
          <t>Alíquota conforme o tipo de navegação; há casos de isenção, suspensão ou não incidência. Confira com o despachante. Se o frete está no preço (V1 = sim), peça o valor do frete ao fornecedor ou ao agente de carga.</t>
        </is>
      </c>
      <c r="J14" s="27" t="n"/>
      <c r="K14" s="28" t="n"/>
      <c r="L14" s="12">
        <f>IF(AND(N(E14)&lt;&gt;0,OR(G14="",H14="")),"Marque sim ou não nesta linha.","")</f>
        <v/>
      </c>
    </row>
    <row r="15" ht="45" customHeight="1">
      <c r="A15" s="11" t="inlineStr">
        <is>
          <t>T7</t>
        </is>
      </c>
      <c r="B15" s="12" t="inlineStr">
        <is>
          <t>Taxas do registro da declaração de importação (por exemplo, a taxa de utilização do Siscomex)</t>
        </is>
      </c>
      <c r="C15" s="29" t="n"/>
      <c r="D15" s="29" t="n"/>
      <c r="E15" s="26" t="n"/>
      <c r="F15" s="26" t="n"/>
      <c r="G15" s="27" t="n"/>
      <c r="H15" s="27" t="n"/>
      <c r="I15" s="16" t="inlineStr">
        <is>
          <t>Valor informado pelo despachante.</t>
        </is>
      </c>
      <c r="J15" s="27" t="n"/>
      <c r="K15" s="28" t="n"/>
      <c r="L15" s="12">
        <f>IF(AND(N(E15)&lt;&gt;0,OR(G15="",H15="")),"Marque sim ou não nesta linha.","")</f>
        <v/>
      </c>
    </row>
    <row r="16" ht="31" customHeight="1">
      <c r="A16" s="11" t="inlineStr">
        <is>
          <t>T8</t>
        </is>
      </c>
      <c r="B16" s="27" t="inlineStr">
        <is>
          <t>Outra taxa ou contribuição da importação</t>
        </is>
      </c>
      <c r="C16" s="29" t="n"/>
      <c r="D16" s="29" t="n"/>
      <c r="E16" s="26" t="n"/>
      <c r="F16" s="26" t="n"/>
      <c r="G16" s="27" t="n"/>
      <c r="H16" s="27" t="n"/>
      <c r="I16" s="16" t="inlineStr">
        <is>
          <t>Indicada pelo despachante ou pelo contador.</t>
        </is>
      </c>
      <c r="J16" s="27" t="n"/>
      <c r="K16" s="28" t="n"/>
      <c r="L16" s="12">
        <f>IF(AND(N(E16)&lt;&gt;0,OR(G16="",H16="")),"Marque sim ou não nesta linha.","")</f>
        <v/>
      </c>
    </row>
    <row r="17" ht="59" customHeight="1">
      <c r="A17" s="11" t="inlineStr">
        <is>
          <t>T9a</t>
        </is>
      </c>
      <c r="B17" s="27" t="inlineStr">
        <is>
          <t>Linhas livres: tributo da reforma tributária ou outro indicado pelo contador — escreva o nome</t>
        </is>
      </c>
      <c r="C17" s="26">
        <f>'2. Valor aduaneiro'!$C$19</f>
        <v/>
      </c>
      <c r="D17" s="25" t="n"/>
      <c r="E17" s="24">
        <f>C17*D17</f>
        <v/>
      </c>
      <c r="F17" s="26" t="n"/>
      <c r="G17" s="27" t="n"/>
      <c r="H17" s="27" t="n"/>
      <c r="I17" s="16" t="inlineStr">
        <is>
          <t>O contador indica quais tributos novos incidem na data prevista do registro, a base e a alíquota de cada um, e se algum tributo das linhas acima deixa de incidir ou muda.</t>
        </is>
      </c>
      <c r="J17" s="27" t="n"/>
      <c r="K17" s="28" t="n"/>
      <c r="L17" s="12">
        <f>IF(AND(N(E17)&lt;&gt;0,OR(G17="",H17="")),"Marque sim ou não nesta linha.","")</f>
        <v/>
      </c>
    </row>
    <row r="18" ht="59" customHeight="1">
      <c r="A18" s="11" t="inlineStr">
        <is>
          <t>T9b</t>
        </is>
      </c>
      <c r="B18" s="27" t="inlineStr">
        <is>
          <t>Linhas livres: tributo da reforma tributária ou outro indicado pelo contador — escreva o nome</t>
        </is>
      </c>
      <c r="C18" s="26">
        <f>'2. Valor aduaneiro'!$C$19</f>
        <v/>
      </c>
      <c r="D18" s="25" t="n"/>
      <c r="E18" s="24">
        <f>C18*D18</f>
        <v/>
      </c>
      <c r="F18" s="26" t="n"/>
      <c r="G18" s="27" t="n"/>
      <c r="H18" s="27" t="n"/>
      <c r="I18" s="16" t="inlineStr">
        <is>
          <t>O contador indica quais tributos novos incidem na data prevista do registro, a base e a alíquota de cada um, e se algum tributo das linhas acima deixa de incidir ou muda.</t>
        </is>
      </c>
      <c r="J18" s="27" t="n"/>
      <c r="K18" s="28" t="n"/>
      <c r="L18" s="12">
        <f>IF(AND(N(E18)&lt;&gt;0,OR(G18="",H18="")),"Marque sim ou não nesta linha.","")</f>
        <v/>
      </c>
    </row>
    <row r="19" ht="59" customHeight="1">
      <c r="A19" s="11" t="inlineStr">
        <is>
          <t>T9c</t>
        </is>
      </c>
      <c r="B19" s="27" t="inlineStr">
        <is>
          <t>Linhas livres: tributo da reforma tributária ou outro indicado pelo contador — escreva o nome</t>
        </is>
      </c>
      <c r="C19" s="26">
        <f>'2. Valor aduaneiro'!$C$19</f>
        <v/>
      </c>
      <c r="D19" s="25" t="n"/>
      <c r="E19" s="24">
        <f>C19*D19</f>
        <v/>
      </c>
      <c r="F19" s="26" t="n"/>
      <c r="G19" s="27" t="n"/>
      <c r="H19" s="27" t="n"/>
      <c r="I19" s="16" t="inlineStr">
        <is>
          <t>O contador indica quais tributos novos incidem na data prevista do registro, a base e a alíquota de cada um, e se algum tributo das linhas acima deixa de incidir ou muda.</t>
        </is>
      </c>
      <c r="J19" s="27" t="n"/>
      <c r="K19" s="28" t="n"/>
      <c r="L19" s="12">
        <f>IF(AND(N(E19)&lt;&gt;0,OR(G19="",H19="")),"Marque sim ou não nesta linha.","")</f>
        <v/>
      </c>
    </row>
    <row r="20" ht="31" customHeight="1">
      <c r="A20" s="11" t="inlineStr">
        <is>
          <t>T10a</t>
        </is>
      </c>
      <c r="B20" s="12" t="inlineStr">
        <is>
          <t>ICMS na importação — alíquota</t>
        </is>
      </c>
      <c r="C20" s="29" t="n"/>
      <c r="D20" s="25" t="n"/>
      <c r="E20" s="29" t="n"/>
      <c r="F20" s="29" t="n"/>
      <c r="G20" s="29" t="n"/>
      <c r="H20" s="29" t="n"/>
      <c r="I20" s="16" t="inlineStr">
        <is>
          <t>Conforme o estado (O8) e o produto. Confira com o contador.</t>
        </is>
      </c>
      <c r="J20" s="27" t="n"/>
      <c r="K20" s="28" t="n"/>
      <c r="L20" s="12" t="n"/>
    </row>
    <row r="21" ht="31" customHeight="1">
      <c r="A21" s="11" t="inlineStr">
        <is>
          <t>T10b</t>
        </is>
      </c>
      <c r="B21" s="12" t="inlineStr">
        <is>
          <t>ICMS — outras despesas aduaneiras que o estado inclui na base</t>
        </is>
      </c>
      <c r="C21" s="29" t="n"/>
      <c r="D21" s="29" t="n"/>
      <c r="E21" s="26" t="n"/>
      <c r="F21" s="29" t="n"/>
      <c r="G21" s="29" t="n"/>
      <c r="H21" s="29" t="n"/>
      <c r="I21" s="16" t="inlineStr">
        <is>
          <t>Despesas que a regra do estado manda somar à base, indicadas pelo contador.</t>
        </is>
      </c>
      <c r="J21" s="27" t="n"/>
      <c r="K21" s="28" t="n"/>
      <c r="L21" s="12" t="n"/>
    </row>
    <row r="22" ht="115" customHeight="1">
      <c r="A22" s="11" t="inlineStr">
        <is>
          <t>T10c</t>
        </is>
      </c>
      <c r="B22" s="12" t="inlineStr">
        <is>
          <t>ICMS — base de cálculo</t>
        </is>
      </c>
      <c r="C22" s="24">
        <f>IF(N($D$20)&gt;=1,"",('2. Valor aduaneiro'!$C$19+SUMIF($G$9:$G$19,"sim",$E$9:$E$19)+N($E$21))/(1-N($D$20)))</f>
        <v/>
      </c>
      <c r="D22" s="29" t="n"/>
      <c r="E22" s="29" t="n"/>
      <c r="F22" s="29" t="n"/>
      <c r="G22" s="29" t="n"/>
      <c r="H22" s="29" t="n"/>
      <c r="I22" s="16" t="inlineStr">
        <is>
          <t>O ICMS da importação entra na própria base (cálculo "por dentro"): por isso a soma das parcelas é dividida por (1 − alíquota). Em regra, a base soma o valor aduaneiro, o Imposto de Importação, o IPI, o PIS e a COFINS da importação e outras taxas e despesas aduaneiras. Quais parcelas entram, a alíquota, o estado a que o imposto é devido e os benefícios dependem do estado e da forma da importação: confira com o contador.</t>
        </is>
      </c>
      <c r="J22" s="29" t="n"/>
      <c r="K22" s="29" t="n"/>
      <c r="L22" s="12" t="n"/>
    </row>
    <row r="23" ht="17" customHeight="1">
      <c r="A23" s="11" t="inlineStr">
        <is>
          <t>T10d</t>
        </is>
      </c>
      <c r="B23" s="12" t="inlineStr">
        <is>
          <t>ICMS calculado</t>
        </is>
      </c>
      <c r="C23" s="29" t="n"/>
      <c r="D23" s="29" t="n"/>
      <c r="E23" s="24">
        <f>IF($C$22="","",$C$22*$D$20)</f>
        <v/>
      </c>
      <c r="F23" s="29" t="n"/>
      <c r="G23" s="29" t="n"/>
      <c r="H23" s="29" t="n"/>
      <c r="I23" s="16" t="inlineStr"/>
      <c r="J23" s="29" t="n"/>
      <c r="K23" s="29" t="n"/>
      <c r="L23" s="12" t="n"/>
    </row>
    <row r="24" ht="45" customHeight="1">
      <c r="A24" s="11" t="inlineStr">
        <is>
          <t>T10e</t>
        </is>
      </c>
      <c r="B24" s="12" t="inlineStr">
        <is>
          <t>ICMS informado pelo contador (opcional)</t>
        </is>
      </c>
      <c r="C24" s="29" t="n"/>
      <c r="D24" s="29" t="n"/>
      <c r="E24" s="26" t="n"/>
      <c r="F24" s="29" t="n"/>
      <c r="G24" s="29" t="n"/>
      <c r="H24" s="29" t="n"/>
      <c r="I24" s="16" t="inlineStr">
        <is>
          <t>Use quando o estado concede redução de base, crédito presumido ou diferimento, ou quando a forma de cálculo for outra. Se preenchido, substitui T10d.</t>
        </is>
      </c>
      <c r="J24" s="27" t="n"/>
      <c r="K24" s="28" t="n"/>
      <c r="L24" s="12" t="n"/>
    </row>
    <row r="25" ht="17" customHeight="1">
      <c r="A25" s="11" t="inlineStr">
        <is>
          <t>T10f</t>
        </is>
      </c>
      <c r="B25" s="12" t="inlineStr">
        <is>
          <t>ICMS considerado</t>
        </is>
      </c>
      <c r="C25" s="29" t="n"/>
      <c r="D25" s="29" t="n"/>
      <c r="E25" s="24">
        <f>IF($E$24&lt;&gt;"",$E$24,$E$23)</f>
        <v/>
      </c>
      <c r="F25" s="26" t="n"/>
      <c r="G25" s="29" t="n"/>
      <c r="H25" s="27" t="n"/>
      <c r="I25" s="16" t="inlineStr"/>
      <c r="J25" s="27" t="n"/>
      <c r="K25" s="28" t="n"/>
      <c r="L25" s="12">
        <f>IF(AND(N(E25)&lt;&gt;0,H25=""),"Marque sim ou não nesta linha.","")</f>
        <v/>
      </c>
    </row>
    <row r="26" ht="31" customHeight="1">
      <c r="A26" s="11" t="inlineStr">
        <is>
          <t>T11</t>
        </is>
      </c>
      <c r="B26" s="12" t="inlineStr">
        <is>
          <t>Total de tributos e encargos da importação</t>
        </is>
      </c>
      <c r="C26" s="29" t="n"/>
      <c r="D26" s="29" t="n"/>
      <c r="E26" s="24">
        <f>SUM($E$9:$E$19)+N($E$25)</f>
        <v/>
      </c>
      <c r="F26" s="24">
        <f>IF(COUNT($F$9:$F$19,$F$25)=0,"",SUM($F$9:$F$19)+N($F$25))</f>
        <v/>
      </c>
      <c r="G26" s="29" t="n"/>
      <c r="H26" s="29" t="n"/>
      <c r="I26" s="16" t="inlineStr"/>
      <c r="J26" s="29" t="n"/>
      <c r="K26" s="29" t="n"/>
      <c r="L26" s="12" t="n"/>
    </row>
    <row r="27" ht="31" customHeight="1">
      <c r="A27" s="11" t="inlineStr">
        <is>
          <t>T12</t>
        </is>
      </c>
      <c r="B27" s="12" t="inlineStr">
        <is>
          <t>Tributos marcados como recuperáveis (estimativa)</t>
        </is>
      </c>
      <c r="C27" s="29" t="n"/>
      <c r="D27" s="29" t="n"/>
      <c r="E27" s="24">
        <f>SUMIF($H$9:$H$19,"sim",$E$9:$E$19)+IF($H$25="sim",N($E$25),0)</f>
        <v/>
      </c>
      <c r="F27" s="24">
        <f>IF(COUNT($F$9:$F$19,$F$25)=0,"",SUMIF($H$9:$H$19,"sim",$F$9:$F$19)+IF($H$25="sim",N($F$25),0))</f>
        <v/>
      </c>
      <c r="G27" s="29" t="n"/>
      <c r="H27" s="29" t="n"/>
      <c r="I27" s="16" t="inlineStr">
        <is>
          <t>Estimativa. O crédito efetivo depende do regime tributário e da escrituração da empresa.</t>
        </is>
      </c>
      <c r="J27" s="29" t="n"/>
      <c r="K27" s="29" t="n"/>
      <c r="L27" s="12" t="n"/>
    </row>
    <row r="29">
      <c r="A29" s="23" t="inlineStr">
        <is>
          <t>Avisos</t>
        </is>
      </c>
    </row>
    <row r="30">
      <c r="B30" s="4">
        <f>IF(AND(N($E$14)&lt;&gt;0,'1. Operação'!$C$17&lt;&gt;"aquaviário"),"O adicional ao frete da marinha mercante só se aplica ao transporte aquaviário: confira T6.","")</f>
        <v/>
      </c>
    </row>
    <row r="31">
      <c r="B31" s="4">
        <f>IF(AND('1. Operação'!$C$17="aquaviário",OR($C$14="",$D$14="")),"Transporte aquaviário: confira com o despachante se o adicional ao frete da marinha mercante incide (T6).","")</f>
        <v/>
      </c>
    </row>
    <row r="32">
      <c r="B32" s="4">
        <f>IF(AND($D$20="",$E$24=""),"Falta o ICMS: preencha T10a ou T10e.","")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6">
    <mergeCell ref="B30:L30"/>
    <mergeCell ref="A5:L5"/>
    <mergeCell ref="A6:L6"/>
    <mergeCell ref="B32:L32"/>
    <mergeCell ref="B31:L31"/>
    <mergeCell ref="A4:L4"/>
  </mergeCells>
  <conditionalFormatting sqref="L9">
    <cfRule type="expression" priority="1" dxfId="0">
      <formula>LEN($L$9)&gt;0</formula>
    </cfRule>
  </conditionalFormatting>
  <conditionalFormatting sqref="L10">
    <cfRule type="expression" priority="2" dxfId="0">
      <formula>LEN($L$10)&gt;0</formula>
    </cfRule>
  </conditionalFormatting>
  <conditionalFormatting sqref="L11">
    <cfRule type="expression" priority="3" dxfId="0">
      <formula>LEN($L$11)&gt;0</formula>
    </cfRule>
  </conditionalFormatting>
  <conditionalFormatting sqref="L12">
    <cfRule type="expression" priority="4" dxfId="0">
      <formula>LEN($L$12)&gt;0</formula>
    </cfRule>
  </conditionalFormatting>
  <conditionalFormatting sqref="L13">
    <cfRule type="expression" priority="5" dxfId="0">
      <formula>LEN($L$13)&gt;0</formula>
    </cfRule>
  </conditionalFormatting>
  <conditionalFormatting sqref="L14">
    <cfRule type="expression" priority="6" dxfId="0">
      <formula>LEN($L$14)&gt;0</formula>
    </cfRule>
  </conditionalFormatting>
  <conditionalFormatting sqref="L15">
    <cfRule type="expression" priority="7" dxfId="0">
      <formula>LEN($L$15)&gt;0</formula>
    </cfRule>
  </conditionalFormatting>
  <conditionalFormatting sqref="L16">
    <cfRule type="expression" priority="8" dxfId="0">
      <formula>LEN($L$16)&gt;0</formula>
    </cfRule>
  </conditionalFormatting>
  <conditionalFormatting sqref="L17">
    <cfRule type="expression" priority="9" dxfId="0">
      <formula>LEN($L$17)&gt;0</formula>
    </cfRule>
  </conditionalFormatting>
  <conditionalFormatting sqref="L18">
    <cfRule type="expression" priority="10" dxfId="0">
      <formula>LEN($L$18)&gt;0</formula>
    </cfRule>
  </conditionalFormatting>
  <conditionalFormatting sqref="L19">
    <cfRule type="expression" priority="11" dxfId="0">
      <formula>LEN($L$19)&gt;0</formula>
    </cfRule>
  </conditionalFormatting>
  <conditionalFormatting sqref="L25">
    <cfRule type="expression" priority="12" dxfId="0">
      <formula>LEN($L$25)&gt;0</formula>
    </cfRule>
  </conditionalFormatting>
  <conditionalFormatting sqref="B30:L30">
    <cfRule type="expression" priority="13" dxfId="0">
      <formula>LEN($B$30)&gt;0</formula>
    </cfRule>
  </conditionalFormatting>
  <conditionalFormatting sqref="B31:L31">
    <cfRule type="expression" priority="14" dxfId="0">
      <formula>LEN($B$31)&gt;0</formula>
    </cfRule>
  </conditionalFormatting>
  <conditionalFormatting sqref="B32:L32">
    <cfRule type="expression" priority="15" dxfId="0">
      <formula>LEN($B$32)&gt;0</formula>
    </cfRule>
  </conditionalFormatting>
  <dataValidations count="1">
    <dataValidation sqref="G9 G10 G11 G12 G13 G14 G15 G16 G17 G18 G19 H9 H10 H11 H12 H13 H14 H15 H16 H17 H18 H19 H25" showDropDown="0" showInputMessage="0" showErrorMessage="0" allowBlank="1" type="list">
      <formula1>"sim,não"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46" customWidth="1" min="2" max="2"/>
    <col width="17" customWidth="1" min="3" max="3"/>
    <col width="17" customWidth="1" min="4" max="4"/>
    <col width="16" customWidth="1" min="5" max="5"/>
    <col width="62" customWidth="1" min="6" max="6"/>
    <col width="22" customWidth="1" min="7" max="7"/>
    <col width="14" customWidth="1" min="8" max="8"/>
  </cols>
  <sheetData>
    <row r="1">
      <c r="A1" s="1" t="inlineStr">
        <is>
          <t>Planilha de custo do produto importado · 4. Despesas no Brasil</t>
        </is>
      </c>
    </row>
    <row r="2">
      <c r="A2" s="2" t="inlineStr">
        <is>
          <t>Manhattan · manhattan.net.br · Modelo de referência: adapte à realidade da sua empresa.</t>
        </is>
      </c>
    </row>
    <row r="4" ht="19" customHeight="1">
      <c r="A4" s="9" t="inlineStr">
        <is>
          <t>Todos os valores em reais. Previsto: cotações recebidas. Realizado: notas e recibos da operação.</t>
        </is>
      </c>
    </row>
    <row r="6">
      <c r="A6" s="10" t="inlineStr">
        <is>
          <t>Código</t>
        </is>
      </c>
      <c r="B6" s="10" t="inlineStr">
        <is>
          <t>Campo</t>
        </is>
      </c>
      <c r="C6" s="10" t="inlineStr">
        <is>
          <t>Previsto</t>
        </is>
      </c>
      <c r="D6" s="10" t="inlineStr">
        <is>
          <t>Realizado</t>
        </is>
      </c>
      <c r="E6" s="10" t="inlineStr">
        <is>
          <t>Unidade</t>
        </is>
      </c>
      <c r="F6" s="10" t="inlineStr">
        <is>
          <t>Onde conferir</t>
        </is>
      </c>
      <c r="G6" s="10" t="inlineStr">
        <is>
          <t>Fonte usada</t>
        </is>
      </c>
      <c r="H6" s="10" t="inlineStr">
        <is>
          <t>Data da consulta</t>
        </is>
      </c>
    </row>
    <row r="7" ht="22" customHeight="1">
      <c r="A7" s="30" t="inlineStr">
        <is>
          <t>Despesas de importação</t>
        </is>
      </c>
    </row>
    <row r="8" ht="17" customHeight="1">
      <c r="A8" s="11" t="inlineStr">
        <is>
          <t>D1</t>
        </is>
      </c>
      <c r="B8" s="12" t="inlineStr">
        <is>
          <t>Honorários do despachante aduaneiro</t>
        </is>
      </c>
      <c r="C8" s="18" t="n"/>
      <c r="D8" s="18" t="n"/>
      <c r="E8" s="15" t="inlineStr">
        <is>
          <t>reais</t>
        </is>
      </c>
      <c r="F8" s="16" t="inlineStr">
        <is>
          <t>Proposta do despachante.</t>
        </is>
      </c>
      <c r="G8" s="17" t="n"/>
      <c r="H8" s="13" t="n"/>
    </row>
    <row r="9" ht="31" customHeight="1">
      <c r="A9" s="11" t="inlineStr">
        <is>
          <t>D2</t>
        </is>
      </c>
      <c r="B9" s="12" t="inlineStr">
        <is>
          <t>Armazenagem no recinto alfandegado (porto, aeroporto ou porto seco)</t>
        </is>
      </c>
      <c r="C9" s="18" t="n"/>
      <c r="D9" s="18" t="n"/>
      <c r="E9" s="15" t="inlineStr">
        <is>
          <t>reais</t>
        </is>
      </c>
      <c r="F9" s="16" t="inlineStr">
        <is>
          <t>Tabela do terminal. Depende do tempo de permanência e, em muitos terminais, do valor da carga.</t>
        </is>
      </c>
      <c r="G9" s="17" t="n"/>
      <c r="H9" s="13" t="n"/>
    </row>
    <row r="10" ht="17" customHeight="1">
      <c r="A10" s="11" t="inlineStr">
        <is>
          <t>D3</t>
        </is>
      </c>
      <c r="B10" s="12" t="inlineStr">
        <is>
          <t>Movimentação e manuseio da carga no terminal</t>
        </is>
      </c>
      <c r="C10" s="18" t="n"/>
      <c r="D10" s="18" t="n"/>
      <c r="E10" s="15" t="inlineStr">
        <is>
          <t>reais</t>
        </is>
      </c>
      <c r="F10" s="16" t="inlineStr">
        <is>
          <t>Agente de carga ou terminal.</t>
        </is>
      </c>
      <c r="G10" s="17" t="n"/>
      <c r="H10" s="13" t="n"/>
    </row>
    <row r="11" ht="31" customHeight="1">
      <c r="A11" s="11" t="inlineStr">
        <is>
          <t>D4</t>
        </is>
      </c>
      <c r="B11" s="12" t="inlineStr">
        <is>
          <t>Liberação de documentos de transporte e desconsolidação, quando houver</t>
        </is>
      </c>
      <c r="C11" s="18" t="n"/>
      <c r="D11" s="18" t="n"/>
      <c r="E11" s="15" t="inlineStr">
        <is>
          <t>reais</t>
        </is>
      </c>
      <c r="F11" s="16" t="inlineStr">
        <is>
          <t>Agente de carga.</t>
        </is>
      </c>
      <c r="G11" s="17" t="n"/>
      <c r="H11" s="13" t="n"/>
    </row>
    <row r="12" ht="45" customHeight="1">
      <c r="A12" s="11" t="inlineStr">
        <is>
          <t>D5</t>
        </is>
      </c>
      <c r="B12" s="12" t="inlineStr">
        <is>
          <t>Licença de importação e anuências, quando o produto exigir</t>
        </is>
      </c>
      <c r="C12" s="18" t="n"/>
      <c r="D12" s="18" t="n"/>
      <c r="E12" s="15" t="inlineStr">
        <is>
          <t>reais</t>
        </is>
      </c>
      <c r="F12" s="16" t="inlineStr">
        <is>
          <t>Conforme o produto, pode haver licença ou anuência de órgão anuente. O despachante confirma o tratamento administrativo da NCM e o custo.</t>
        </is>
      </c>
      <c r="G12" s="17" t="n"/>
      <c r="H12" s="13" t="n"/>
    </row>
    <row r="13" ht="31" customHeight="1">
      <c r="A13" s="11" t="inlineStr">
        <is>
          <t>D6</t>
        </is>
      </c>
      <c r="B13" s="12" t="inlineStr">
        <is>
          <t>Certificação, registro, ensaio ou inspeção do produto, quando exigidos no Brasil</t>
        </is>
      </c>
      <c r="C13" s="18" t="n"/>
      <c r="D13" s="18" t="n"/>
      <c r="E13" s="15" t="inlineStr">
        <is>
          <t>reais</t>
        </is>
      </c>
      <c r="F13" s="16" t="inlineStr">
        <is>
          <t>Organismo certificador ou órgão regulador do produto. O cliente ou o edital também podem exigir.</t>
        </is>
      </c>
      <c r="G13" s="17" t="n"/>
      <c r="H13" s="13" t="n"/>
    </row>
    <row r="14" ht="31" customHeight="1">
      <c r="A14" s="11" t="inlineStr">
        <is>
          <t>D7</t>
        </is>
      </c>
      <c r="B14" s="12" t="inlineStr">
        <is>
          <t>Custos bancários do câmbio</t>
        </is>
      </c>
      <c r="C14" s="18" t="n"/>
      <c r="D14" s="18" t="n"/>
      <c r="E14" s="15" t="inlineStr">
        <is>
          <t>reais</t>
        </is>
      </c>
      <c r="F14" s="16" t="inlineStr">
        <is>
          <t>Tarifas e, quando houver, imposto sobre a operação de câmbio, informados pelo banco.</t>
        </is>
      </c>
      <c r="G14" s="17" t="n"/>
      <c r="H14" s="13" t="n"/>
    </row>
    <row r="15" ht="31" customHeight="1">
      <c r="A15" s="11" t="inlineStr">
        <is>
          <t>D8</t>
        </is>
      </c>
      <c r="B15" s="12" t="inlineStr">
        <is>
          <t>Remuneração da empresa que importa por conta e ordem ou por encomenda, quando houver</t>
        </is>
      </c>
      <c r="C15" s="18" t="n"/>
      <c r="D15" s="18" t="n"/>
      <c r="E15" s="15" t="inlineStr">
        <is>
          <t>reais</t>
        </is>
      </c>
      <c r="F15" s="16" t="inlineStr">
        <is>
          <t>Proposta da empresa importadora (ver O7).</t>
        </is>
      </c>
      <c r="G15" s="17" t="n"/>
      <c r="H15" s="13" t="n"/>
    </row>
    <row r="16" ht="31" customHeight="1">
      <c r="A16" s="11" t="inlineStr">
        <is>
          <t>D9</t>
        </is>
      </c>
      <c r="B16" s="12" t="inlineStr">
        <is>
          <t>Reserva para sobrestadia de contêiner, avarias e imprevistos</t>
        </is>
      </c>
      <c r="C16" s="18" t="n"/>
      <c r="D16" s="18" t="n"/>
      <c r="E16" s="15" t="inlineStr">
        <is>
          <t>reais</t>
        </is>
      </c>
      <c r="F16" s="16" t="inlineStr">
        <is>
          <t>Decisão da empresa. O agente de carga informa o prazo livre do contêiner.</t>
        </is>
      </c>
      <c r="G16" s="17" t="n"/>
      <c r="H16" s="13" t="n"/>
    </row>
    <row r="17" ht="17" customHeight="1">
      <c r="A17" s="11" t="inlineStr">
        <is>
          <t>D10</t>
        </is>
      </c>
      <c r="B17" s="27" t="inlineStr">
        <is>
          <t>Outras despesas de importação</t>
        </is>
      </c>
      <c r="C17" s="18" t="n"/>
      <c r="D17" s="18" t="n"/>
      <c r="E17" s="15" t="inlineStr">
        <is>
          <t>reais</t>
        </is>
      </c>
      <c r="F17" s="16" t="inlineStr">
        <is>
          <t>Descreva no campo.</t>
        </is>
      </c>
      <c r="G17" s="17" t="n"/>
      <c r="H17" s="13" t="n"/>
    </row>
    <row r="18" ht="17" customHeight="1">
      <c r="A18" s="11" t="inlineStr">
        <is>
          <t>D11</t>
        </is>
      </c>
      <c r="B18" s="12" t="inlineStr">
        <is>
          <t>Total das despesas de importação</t>
        </is>
      </c>
      <c r="C18" s="19">
        <f>SUM($C$8:$C$17)</f>
        <v/>
      </c>
      <c r="D18" s="19">
        <f>IF(COUNT($D$8:$D$17)=0,"",SUM($D$8:$D$17))</f>
        <v/>
      </c>
      <c r="E18" s="15" t="inlineStr">
        <is>
          <t>reais</t>
        </is>
      </c>
      <c r="F18" s="16" t="inlineStr"/>
      <c r="G18" s="14" t="n"/>
      <c r="H18" s="14" t="n"/>
    </row>
    <row r="19" ht="22" customHeight="1">
      <c r="A19" s="30" t="inlineStr">
        <is>
          <t>Frete interno e entrega</t>
        </is>
      </c>
    </row>
    <row r="20" ht="17" customHeight="1">
      <c r="A20" s="11" t="inlineStr">
        <is>
          <t>E1</t>
        </is>
      </c>
      <c r="B20" s="12" t="inlineStr">
        <is>
          <t>Frete do ponto de chegada ao local de entrega</t>
        </is>
      </c>
      <c r="C20" s="18" t="n"/>
      <c r="D20" s="18" t="n"/>
      <c r="E20" s="15" t="inlineStr">
        <is>
          <t>reais</t>
        </is>
      </c>
      <c r="F20" s="16" t="inlineStr">
        <is>
          <t>Cotação da transportadora, com pedágio e taxas.</t>
        </is>
      </c>
      <c r="G20" s="17" t="n"/>
      <c r="H20" s="13" t="n"/>
    </row>
    <row r="21" ht="31" customHeight="1">
      <c r="A21" s="11" t="inlineStr">
        <is>
          <t>E2</t>
        </is>
      </c>
      <c r="B21" s="12" t="inlineStr">
        <is>
          <t>Seguro do transporte no Brasil, se não incluído no frete</t>
        </is>
      </c>
      <c r="C21" s="18" t="n"/>
      <c r="D21" s="18" t="n"/>
      <c r="E21" s="15" t="inlineStr">
        <is>
          <t>reais</t>
        </is>
      </c>
      <c r="F21" s="16" t="inlineStr">
        <is>
          <t>Seguradora ou transportadora.</t>
        </is>
      </c>
      <c r="G21" s="17" t="n"/>
      <c r="H21" s="13" t="n"/>
    </row>
    <row r="22" ht="31" customHeight="1">
      <c r="A22" s="11" t="inlineStr">
        <is>
          <t>E3</t>
        </is>
      </c>
      <c r="B22" s="12" t="inlineStr">
        <is>
          <t>Descarga, montagem ou instalação no local, quando o cliente exigir</t>
        </is>
      </c>
      <c r="C22" s="18" t="n"/>
      <c r="D22" s="18" t="n"/>
      <c r="E22" s="15" t="inlineStr">
        <is>
          <t>reais</t>
        </is>
      </c>
      <c r="F22" s="16" t="inlineStr">
        <is>
          <t>Prestador do serviço ou equipe própria.</t>
        </is>
      </c>
      <c r="G22" s="17" t="n"/>
      <c r="H22" s="13" t="n"/>
    </row>
    <row r="23" ht="17" customHeight="1">
      <c r="A23" s="11" t="inlineStr">
        <is>
          <t>E4</t>
        </is>
      </c>
      <c r="B23" s="12" t="inlineStr">
        <is>
          <t>Total do frete interno e da entrega</t>
        </is>
      </c>
      <c r="C23" s="19">
        <f>SUM($C$20:$C$22)</f>
        <v/>
      </c>
      <c r="D23" s="19">
        <f>IF(COUNT($D$20:$D$22)=0,"",SUM($D$20:$D$22))</f>
        <v/>
      </c>
      <c r="E23" s="15" t="inlineStr">
        <is>
          <t>reais</t>
        </is>
      </c>
      <c r="F23" s="16" t="inlineStr"/>
      <c r="G23" s="14" t="n"/>
      <c r="H23" s="14" t="n"/>
    </row>
    <row r="24" ht="22" customHeight="1">
      <c r="A24" s="30" t="inlineStr">
        <is>
          <t>Adequação no Brasil</t>
        </is>
      </c>
    </row>
    <row r="25" ht="17" customHeight="1">
      <c r="A25" s="11" t="inlineStr">
        <is>
          <t>A1</t>
        </is>
      </c>
      <c r="B25" s="12" t="inlineStr">
        <is>
          <t>Rotulagem, etiquetas e manual em português</t>
        </is>
      </c>
      <c r="C25" s="18" t="n"/>
      <c r="D25" s="18" t="n"/>
      <c r="E25" s="15" t="inlineStr">
        <is>
          <t>reais</t>
        </is>
      </c>
      <c r="F25" s="16" t="inlineStr">
        <is>
          <t>Conforme as regras do produto e o que o cliente exigir.</t>
        </is>
      </c>
      <c r="G25" s="17" t="n"/>
      <c r="H25" s="13" t="n"/>
    </row>
    <row r="26" ht="31" customHeight="1">
      <c r="A26" s="11" t="inlineStr">
        <is>
          <t>A2</t>
        </is>
      </c>
      <c r="B26" s="12" t="inlineStr">
        <is>
          <t>Embalagem para a entrega (reembalagem, paletização)</t>
        </is>
      </c>
      <c r="C26" s="18" t="n"/>
      <c r="D26" s="18" t="n"/>
      <c r="E26" s="15" t="inlineStr">
        <is>
          <t>reais</t>
        </is>
      </c>
      <c r="F26" s="16" t="inlineStr">
        <is>
          <t>Fornecedor do serviço.</t>
        </is>
      </c>
      <c r="G26" s="17" t="n"/>
      <c r="H26" s="13" t="n"/>
    </row>
    <row r="27" ht="17" customHeight="1">
      <c r="A27" s="11" t="inlineStr">
        <is>
          <t>A3</t>
        </is>
      </c>
      <c r="B27" s="12" t="inlineStr">
        <is>
          <t>Total da adequação</t>
        </is>
      </c>
      <c r="C27" s="19">
        <f>SUM($C$25:$C$26)</f>
        <v/>
      </c>
      <c r="D27" s="19">
        <f>IF(COUNT($D$25:$D$26)=0,"",SUM($D$25:$D$26))</f>
        <v/>
      </c>
      <c r="E27" s="15" t="inlineStr">
        <is>
          <t>reais</t>
        </is>
      </c>
      <c r="F27" s="16" t="inlineStr"/>
      <c r="G27" s="14" t="n"/>
      <c r="H27" s="14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4">
    <mergeCell ref="A7:H7"/>
    <mergeCell ref="A4:H4"/>
    <mergeCell ref="A19:H19"/>
    <mergeCell ref="A24:H24"/>
  </mergeCell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46" customWidth="1" min="2" max="2"/>
    <col width="17" customWidth="1" min="3" max="3"/>
    <col width="17" customWidth="1" min="4" max="4"/>
    <col width="16" customWidth="1" min="5" max="5"/>
    <col width="62" customWidth="1" min="6" max="6"/>
    <col width="22" customWidth="1" min="7" max="7"/>
    <col width="14" customWidth="1" min="8" max="8"/>
  </cols>
  <sheetData>
    <row r="1">
      <c r="A1" s="1" t="inlineStr">
        <is>
          <t>Planilha de custo do produto importado · 5. Garantia e custo financeiro</t>
        </is>
      </c>
    </row>
    <row r="2">
      <c r="A2" s="2" t="inlineStr">
        <is>
          <t>Manhattan · manhattan.net.br · Modelo de referência: adapte à realidade da sua empresa.</t>
        </is>
      </c>
    </row>
    <row r="4" ht="34" customHeight="1">
      <c r="A4" s="9" t="inlineStr">
        <is>
          <t>Perante o cliente, quem responde pela garantia e pela assistência técnica é a empresa que vende, não o fabricante estrangeiro. Lance aqui o que fica com a empresa depois do que o fabricante cobre, conforme o contrato de fornecimento.</t>
        </is>
      </c>
    </row>
    <row r="6">
      <c r="A6" s="10" t="inlineStr">
        <is>
          <t>Código</t>
        </is>
      </c>
      <c r="B6" s="10" t="inlineStr">
        <is>
          <t>Campo</t>
        </is>
      </c>
      <c r="C6" s="10" t="inlineStr">
        <is>
          <t>Previsto</t>
        </is>
      </c>
      <c r="D6" s="10" t="inlineStr">
        <is>
          <t>Realizado</t>
        </is>
      </c>
      <c r="E6" s="10" t="inlineStr">
        <is>
          <t>Unidade</t>
        </is>
      </c>
      <c r="F6" s="10" t="inlineStr">
        <is>
          <t>Onde conferir</t>
        </is>
      </c>
      <c r="G6" s="10" t="inlineStr">
        <is>
          <t>Fonte usada</t>
        </is>
      </c>
      <c r="H6" s="10" t="inlineStr">
        <is>
          <t>Data da consulta</t>
        </is>
      </c>
    </row>
    <row r="7" ht="22" customHeight="1">
      <c r="A7" s="30" t="inlineStr">
        <is>
          <t>Garantia e assistência técnica no Brasil</t>
        </is>
      </c>
    </row>
    <row r="8" ht="31" customHeight="1">
      <c r="A8" s="11" t="inlineStr">
        <is>
          <t>G1</t>
        </is>
      </c>
      <c r="B8" s="12" t="inlineStr">
        <is>
          <t>Prazo de garantia exigido pelo cliente (meses)</t>
        </is>
      </c>
      <c r="C8" s="31" t="n"/>
      <c r="D8" s="14" t="n"/>
      <c r="E8" s="15" t="inlineStr">
        <is>
          <t>meses</t>
        </is>
      </c>
      <c r="F8" s="16" t="inlineStr">
        <is>
          <t>Termo de referência, edital ou pedido do cliente.</t>
        </is>
      </c>
      <c r="G8" s="17" t="n"/>
      <c r="H8" s="13" t="n"/>
    </row>
    <row r="9" ht="17" customHeight="1">
      <c r="A9" s="11" t="inlineStr">
        <is>
          <t>G2</t>
        </is>
      </c>
      <c r="B9" s="12" t="inlineStr">
        <is>
          <t>Prazo de garantia do fabricante (meses)</t>
        </is>
      </c>
      <c r="C9" s="31" t="n"/>
      <c r="D9" s="14" t="n"/>
      <c r="E9" s="15" t="inlineStr">
        <is>
          <t>meses</t>
        </is>
      </c>
      <c r="F9" s="16" t="inlineStr">
        <is>
          <t>Contrato de fornecimento.</t>
        </is>
      </c>
      <c r="G9" s="17" t="n"/>
      <c r="H9" s="13" t="n"/>
    </row>
    <row r="10" ht="31" customHeight="1">
      <c r="A10" s="11" t="inlineStr">
        <is>
          <t>G3</t>
        </is>
      </c>
      <c r="B10" s="12" t="inlineStr">
        <is>
          <t>Unidades com reposição prevista no prazo de garantia</t>
        </is>
      </c>
      <c r="C10" s="32" t="n"/>
      <c r="D10" s="14" t="n"/>
      <c r="E10" s="15" t="inlineStr">
        <is>
          <t>unidades</t>
        </is>
      </c>
      <c r="F10" s="16" t="inlineStr">
        <is>
          <t>Estimativa da empresa, pelo histórico do produto e pelo que o fabricante cobre.</t>
        </is>
      </c>
      <c r="G10" s="17" t="n"/>
      <c r="H10" s="13" t="n"/>
    </row>
    <row r="11" ht="17" customHeight="1">
      <c r="A11" s="11" t="inlineStr">
        <is>
          <t>G4</t>
        </is>
      </c>
      <c r="B11" s="12" t="inlineStr">
        <is>
          <t>Custo de cada reposição, com frete (reais)</t>
        </is>
      </c>
      <c r="C11" s="18" t="n"/>
      <c r="D11" s="14" t="n"/>
      <c r="E11" s="15" t="inlineStr">
        <is>
          <t>reais</t>
        </is>
      </c>
      <c r="F11" s="16" t="inlineStr">
        <is>
          <t>Custo do produto posto no local mais o frete de troca.</t>
        </is>
      </c>
      <c r="G11" s="17" t="n"/>
      <c r="H11" s="13" t="n"/>
    </row>
    <row r="12" ht="17" customHeight="1">
      <c r="A12" s="11" t="inlineStr">
        <is>
          <t>G5</t>
        </is>
      </c>
      <c r="B12" s="12" t="inlineStr">
        <is>
          <t>Custo das reposições</t>
        </is>
      </c>
      <c r="C12" s="19">
        <f>$C$10*$C$11</f>
        <v/>
      </c>
      <c r="D12" s="18" t="n"/>
      <c r="E12" s="15" t="inlineStr">
        <is>
          <t>reais</t>
        </is>
      </c>
      <c r="F12" s="16" t="inlineStr"/>
      <c r="G12" s="17" t="n"/>
      <c r="H12" s="13" t="n"/>
    </row>
    <row r="13" ht="31" customHeight="1">
      <c r="A13" s="11" t="inlineStr">
        <is>
          <t>G6</t>
        </is>
      </c>
      <c r="B13" s="12" t="inlineStr">
        <is>
          <t>Assistência técnica no Brasil durante a garantia (reais)</t>
        </is>
      </c>
      <c r="C13" s="18" t="n"/>
      <c r="D13" s="18" t="n"/>
      <c r="E13" s="15" t="inlineStr">
        <is>
          <t>reais</t>
        </is>
      </c>
      <c r="F13" s="16" t="inlineStr">
        <is>
          <t>Proposta da rede de assistência ou custo da equipe própria, com deslocamentos.</t>
        </is>
      </c>
      <c r="G13" s="17" t="n"/>
      <c r="H13" s="13" t="n"/>
    </row>
    <row r="14" ht="31" customHeight="1">
      <c r="A14" s="11" t="inlineStr">
        <is>
          <t>G7</t>
        </is>
      </c>
      <c r="B14" s="12" t="inlineStr">
        <is>
          <t>Peças de reposição mantidas em estoque (reais)</t>
        </is>
      </c>
      <c r="C14" s="18" t="n"/>
      <c r="D14" s="18" t="n"/>
      <c r="E14" s="15" t="inlineStr">
        <is>
          <t>reais</t>
        </is>
      </c>
      <c r="F14" s="16" t="inlineStr">
        <is>
          <t>Cotação do fornecedor, com o custo de importá-las.</t>
        </is>
      </c>
      <c r="G14" s="17" t="n"/>
      <c r="H14" s="13" t="n"/>
    </row>
    <row r="15" ht="17" customHeight="1">
      <c r="A15" s="11" t="inlineStr">
        <is>
          <t>G8</t>
        </is>
      </c>
      <c r="B15" s="12" t="inlineStr">
        <is>
          <t>Total da garantia e da assistência</t>
        </is>
      </c>
      <c r="C15" s="19">
        <f>$C$12+$C$13+$C$14</f>
        <v/>
      </c>
      <c r="D15" s="19">
        <f>IF(COUNT($D$12:$D$14)=0,"",SUM($D$12:$D$14))</f>
        <v/>
      </c>
      <c r="E15" s="15" t="inlineStr">
        <is>
          <t>reais</t>
        </is>
      </c>
      <c r="F15" s="16" t="inlineStr"/>
      <c r="G15" s="14" t="n"/>
      <c r="H15" s="14" t="n"/>
    </row>
    <row r="16" ht="22" customHeight="1">
      <c r="A16" s="30" t="inlineStr">
        <is>
          <t>Custo financeiro (opcional)</t>
        </is>
      </c>
    </row>
    <row r="17" ht="31" customHeight="1">
      <c r="A17" s="11" t="inlineStr">
        <is>
          <t>C1</t>
        </is>
      </c>
      <c r="B17" s="12" t="inlineStr">
        <is>
          <t>Parcela do valor da mercadoria paga antes de receber do cliente (%)</t>
        </is>
      </c>
      <c r="C17" s="21" t="n"/>
      <c r="D17" s="14" t="n"/>
      <c r="E17" s="15" t="inlineStr">
        <is>
          <t>%</t>
        </is>
      </c>
      <c r="F17" s="16" t="inlineStr">
        <is>
          <t>Condição de pagamento do contrato de fornecimento.</t>
        </is>
      </c>
      <c r="G17" s="17" t="n"/>
      <c r="H17" s="13" t="n"/>
    </row>
    <row r="18" ht="31" customHeight="1">
      <c r="A18" s="11" t="inlineStr">
        <is>
          <t>C2</t>
        </is>
      </c>
      <c r="B18" s="12" t="inlineStr">
        <is>
          <t>Valor desembolsado antes de receber do cliente (reais)</t>
        </is>
      </c>
      <c r="C18" s="19">
        <f>'2. Valor aduaneiro'!$C$13*$C$17+'2. Valor aduaneiro'!$C$14+'2. Valor aduaneiro'!$C$15+'2. Valor aduaneiro'!$C$16+'2. Valor aduaneiro'!$C$17+'3. Tributos'!$E$26+'4. Despesas no Brasil'!$C$18+'4. Despesas no Brasil'!$C$23+'4. Despesas no Brasil'!$C$27</f>
        <v/>
      </c>
      <c r="D18" s="14" t="n"/>
      <c r="E18" s="15" t="inlineStr">
        <is>
          <t>reais</t>
        </is>
      </c>
      <c r="F18" s="16" t="inlineStr">
        <is>
          <t>Considera que tributos, fretes e despesas são pagos antes do recebimento. Ajuste a fórmula se não for o caso.</t>
        </is>
      </c>
      <c r="G18" s="14" t="n"/>
      <c r="H18" s="14" t="n"/>
    </row>
    <row r="19" ht="31" customHeight="1">
      <c r="A19" s="11" t="inlineStr">
        <is>
          <t>C3</t>
        </is>
      </c>
      <c r="B19" s="12" t="inlineStr">
        <is>
          <t>Prazo médio entre os desembolsos e o recebimento do cliente (meses)</t>
        </is>
      </c>
      <c r="C19" s="31" t="n"/>
      <c r="D19" s="14" t="n"/>
      <c r="E19" s="15" t="inlineStr">
        <is>
          <t>meses</t>
        </is>
      </c>
      <c r="F19" s="16" t="inlineStr">
        <is>
          <t>Das datas dos pagamentos até o pagamento do cliente, que vem depois da entrega e do recebimento.</t>
        </is>
      </c>
      <c r="G19" s="17" t="n"/>
      <c r="H19" s="13" t="n"/>
    </row>
    <row r="20" ht="31" customHeight="1">
      <c r="A20" s="11" t="inlineStr">
        <is>
          <t>C4</t>
        </is>
      </c>
      <c r="B20" s="12" t="inlineStr">
        <is>
          <t>Custo do dinheiro ao mês (%)</t>
        </is>
      </c>
      <c r="C20" s="21" t="n"/>
      <c r="D20" s="14" t="n"/>
      <c r="E20" s="15" t="inlineStr">
        <is>
          <t>%</t>
        </is>
      </c>
      <c r="F20" s="16" t="inlineStr">
        <is>
          <t>Taxa do financiamento da empresa ou rendimento de que ela abre mão.</t>
        </is>
      </c>
      <c r="G20" s="17" t="n"/>
      <c r="H20" s="13" t="n"/>
    </row>
    <row r="21" ht="31" customHeight="1">
      <c r="A21" s="11" t="inlineStr">
        <is>
          <t>C5</t>
        </is>
      </c>
      <c r="B21" s="12" t="inlineStr">
        <is>
          <t>Custo financeiro</t>
        </is>
      </c>
      <c r="C21" s="19">
        <f>$C$18*((1+$C$20)^$C$19-1)</f>
        <v/>
      </c>
      <c r="D21" s="18" t="n"/>
      <c r="E21" s="15" t="inlineStr">
        <is>
          <t>reais</t>
        </is>
      </c>
      <c r="F21" s="16" t="inlineStr">
        <is>
          <t>Para não considerar, deixe C1, C3 e C4 em branco: o custo fica zero.</t>
        </is>
      </c>
      <c r="G21" s="17" t="n"/>
      <c r="H21" s="13" t="n"/>
    </row>
    <row r="22" ht="19" customHeight="1">
      <c r="A22" s="9" t="inlineStr">
        <is>
          <t>Contrato público paga depois da entrega e do recebimento. Se a empresa paga o fornecedor antes, ela financia a operação até receber, e esse custo entra aqui.</t>
        </is>
      </c>
    </row>
    <row r="24">
      <c r="A24" s="23" t="inlineStr">
        <is>
          <t>Avisos</t>
        </is>
      </c>
    </row>
    <row r="25">
      <c r="B25" s="4">
        <f>IF(AND($C$8&lt;&gt;"",$C$9&lt;&gt;"",$C$9&lt;$C$8),"A garantia do fabricante é menor que a exigida: a empresa cobre sozinha a diferença de prazo.","")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5">
    <mergeCell ref="A4:H4"/>
    <mergeCell ref="A7:H7"/>
    <mergeCell ref="A16:H16"/>
    <mergeCell ref="B25:H25"/>
    <mergeCell ref="A22:H22"/>
  </mergeCells>
  <conditionalFormatting sqref="B25:H25">
    <cfRule type="expression" priority="1" dxfId="0">
      <formula>LEN($B$25)&gt;0</formula>
    </cfRule>
  </conditionalFormatting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50" customWidth="1" min="2" max="2"/>
    <col width="17" customWidth="1" min="3" max="3"/>
    <col width="17" customWidth="1" min="4" max="4"/>
    <col width="17" customWidth="1" min="5" max="5"/>
    <col width="14" customWidth="1" min="6" max="6"/>
    <col hidden="1" width="13" customWidth="1" min="8" max="8"/>
  </cols>
  <sheetData>
    <row r="1">
      <c r="A1" s="1" t="inlineStr">
        <is>
          <t>Planilha de custo do produto importado · 6. Resumo</t>
        </is>
      </c>
    </row>
    <row r="2">
      <c r="A2" s="2" t="inlineStr">
        <is>
          <t>Manhattan · manhattan.net.br · Modelo de referência: adapte à realidade da sua empresa.</t>
        </is>
      </c>
    </row>
    <row r="4">
      <c r="A4" s="10" t="inlineStr">
        <is>
          <t>Código</t>
        </is>
      </c>
      <c r="B4" s="10" t="inlineStr">
        <is>
          <t>Item</t>
        </is>
      </c>
      <c r="C4" s="10" t="inlineStr">
        <is>
          <t>Previsto</t>
        </is>
      </c>
      <c r="D4" s="10" t="inlineStr">
        <is>
          <t>Realizado</t>
        </is>
      </c>
      <c r="E4" s="10" t="inlineStr">
        <is>
          <t>Diferença (Realizado − Previsto)</t>
        </is>
      </c>
      <c r="F4" s="10" t="inlineStr">
        <is>
          <t>Participação no total previsto (%)</t>
        </is>
      </c>
    </row>
    <row r="5">
      <c r="A5" s="33" t="inlineStr">
        <is>
          <t>R1</t>
        </is>
      </c>
      <c r="B5" s="34" t="inlineStr">
        <is>
          <t>Mercadoria posta no Brasil</t>
        </is>
      </c>
      <c r="C5" s="19">
        <f>'2. Valor aduaneiro'!$C$18</f>
        <v/>
      </c>
      <c r="D5" s="19">
        <f>IF('2. Valor aduaneiro'!$D$18="","",'2. Valor aduaneiro'!$D$18)</f>
        <v/>
      </c>
      <c r="E5" s="19">
        <f>IF(OR(C5="",D5=""),"",D5-C5)</f>
        <v/>
      </c>
      <c r="F5" s="35">
        <f>IF(N($C$12)=0,"",C5/$C$12)</f>
        <v/>
      </c>
      <c r="H5">
        <f>IF(AND(OR('1. Operação'!C7&lt;&gt;""),'1. Operação'!G7=""),"O1 ","")&amp;IF(AND(OR('1. Operação'!C8&lt;&gt;""),'1. Operação'!G8=""),"O2 ","")&amp;IF(AND(OR('1. Operação'!C9&lt;&gt;""),'1. Operação'!G9=""),"O3 ","")&amp;IF(AND(OR('1. Operação'!C10&lt;&gt;""),'1. Operação'!G10=""),"O4 ","")&amp;IF(AND(OR('1. Operação'!C11&lt;&gt;""),'1. Operação'!G11=""),"O5 ","")&amp;IF(AND(OR('1. Operação'!C12&lt;&gt;""),'1. Operação'!G12=""),"O6 ","")&amp;IF(AND(OR('1. Operação'!C13&lt;&gt;""),'1. Operação'!G13=""),"O7 ","")&amp;IF(AND(OR('1. Operação'!C14&lt;&gt;""),'1. Operação'!G14=""),"O8 ","")&amp;IF(AND(OR('1. Operação'!C15&lt;&gt;""),'1. Operação'!G15=""),"O9 ","")&amp;IF(AND(OR('1. Operação'!C16&lt;&gt;""),'1. Operação'!G16=""),"O10 ","")&amp;IF(AND(OR('1. Operação'!C17&lt;&gt;""),'1. Operação'!G17=""),"O11 ","")&amp;IF(AND(OR('1. Operação'!C18&lt;&gt;""),'1. Operação'!G18=""),"O12 ","")&amp;IF(AND(OR('1. Operação'!C19&lt;&gt;""),'1. Operação'!G19=""),"O13 ","")&amp;IF(AND(OR('1. Operação'!C20&lt;&gt;""),'1. Operação'!G20=""),"O14 ","")&amp;IF(AND(OR('1. Operação'!C21&lt;&gt;""),'1. Operação'!G21=""),"O15 ","")&amp;IF(AND(OR('1. Operação'!C22&lt;&gt;""),'1. Operação'!G22=""),"O16 ","")&amp;IF(AND(OR('1. Operação'!C24&lt;&gt;""),'1. Operação'!G24=""),"O18 ","")&amp;IF(AND(OR('1. Operação'!C25&lt;&gt;""),'1. Operação'!G25=""),"O19 ","")&amp;IF(AND(OR('1. Operação'!C27&lt;&gt;""),'1. Operação'!G27=""),"O21 ","")&amp;IF(AND(OR('1. Operação'!C28&lt;&gt;""),'1. Operação'!G28=""),"O22 ","")&amp;IF(AND(OR('1. Operação'!D30&lt;&gt;""),'1. Operação'!G30=""),"O24 ","")&amp;IF(AND(OR('1. Operação'!D31&lt;&gt;""),'1. Operação'!G31=""),"O25 ","")</f>
        <v/>
      </c>
    </row>
    <row r="6">
      <c r="A6" s="33" t="inlineStr">
        <is>
          <t>R2</t>
        </is>
      </c>
      <c r="B6" s="34" t="inlineStr">
        <is>
          <t>Tributos e encargos da importação</t>
        </is>
      </c>
      <c r="C6" s="19">
        <f>'3. Tributos'!$E$26</f>
        <v/>
      </c>
      <c r="D6" s="19">
        <f>IF('3. Tributos'!$F$26="","",'3. Tributos'!$F$26)</f>
        <v/>
      </c>
      <c r="E6" s="19">
        <f>IF(OR(C6="",D6=""),"",D6-C6)</f>
        <v/>
      </c>
      <c r="F6" s="35">
        <f>IF(N($C$12)=0,"",C6/$C$12)</f>
        <v/>
      </c>
      <c r="H6">
        <f>IF(AND(OR('2. Valor aduaneiro'!C7&lt;&gt;""),'2. Valor aduaneiro'!G7=""),"V1 ","")&amp;IF(AND(OR('2. Valor aduaneiro'!C8&lt;&gt;""),'2. Valor aduaneiro'!G8=""),"V2 ","")&amp;IF(AND(OR('2. Valor aduaneiro'!C9&lt;&gt;""),'2. Valor aduaneiro'!G9=""),"V3 ","")&amp;IF(AND(OR('2. Valor aduaneiro'!C10&lt;&gt;""),'2. Valor aduaneiro'!G10=""),"V4 ","")&amp;IF(AND(OR('2. Valor aduaneiro'!C11&lt;&gt;""),'2. Valor aduaneiro'!G11=""),"V5 ","")&amp;IF(AND(OR('2. Valor aduaneiro'!C12&lt;&gt;""),'2. Valor aduaneiro'!G12=""),"V6 ","")</f>
        <v/>
      </c>
    </row>
    <row r="7">
      <c r="A7" s="33" t="inlineStr">
        <is>
          <t>R3</t>
        </is>
      </c>
      <c r="B7" s="34" t="inlineStr">
        <is>
          <t>Despesas de importação</t>
        </is>
      </c>
      <c r="C7" s="19">
        <f>'4. Despesas no Brasil'!$C$18</f>
        <v/>
      </c>
      <c r="D7" s="19">
        <f>IF('4. Despesas no Brasil'!$D$18="","",'4. Despesas no Brasil'!$D$18)</f>
        <v/>
      </c>
      <c r="E7" s="19">
        <f>IF(OR(C7="",D7=""),"",D7-C7)</f>
        <v/>
      </c>
      <c r="F7" s="35">
        <f>IF(N($C$12)=0,"",C7/$C$12)</f>
        <v/>
      </c>
      <c r="H7">
        <f>IF(AND(OR('4. Despesas no Brasil'!C8&lt;&gt;""),'4. Despesas no Brasil'!G8=""),"D1 ","")&amp;IF(AND(OR('4. Despesas no Brasil'!C9&lt;&gt;""),'4. Despesas no Brasil'!G9=""),"D2 ","")&amp;IF(AND(OR('4. Despesas no Brasil'!C10&lt;&gt;""),'4. Despesas no Brasil'!G10=""),"D3 ","")&amp;IF(AND(OR('4. Despesas no Brasil'!C11&lt;&gt;""),'4. Despesas no Brasil'!G11=""),"D4 ","")&amp;IF(AND(OR('4. Despesas no Brasil'!C12&lt;&gt;""),'4. Despesas no Brasil'!G12=""),"D5 ","")&amp;IF(AND(OR('4. Despesas no Brasil'!C13&lt;&gt;""),'4. Despesas no Brasil'!G13=""),"D6 ","")&amp;IF(AND(OR('4. Despesas no Brasil'!C14&lt;&gt;""),'4. Despesas no Brasil'!G14=""),"D7 ","")&amp;IF(AND(OR('4. Despesas no Brasil'!C15&lt;&gt;""),'4. Despesas no Brasil'!G15=""),"D8 ","")&amp;IF(AND(OR('4. Despesas no Brasil'!C16&lt;&gt;""),'4. Despesas no Brasil'!G16=""),"D9 ","")&amp;IF(AND(OR('4. Despesas no Brasil'!C17&lt;&gt;""),'4. Despesas no Brasil'!G17=""),"D10 ","")&amp;IF(AND(OR('4. Despesas no Brasil'!C20&lt;&gt;""),'4. Despesas no Brasil'!G20=""),"E1 ","")&amp;IF(AND(OR('4. Despesas no Brasil'!C21&lt;&gt;""),'4. Despesas no Brasil'!G21=""),"E2 ","")&amp;IF(AND(OR('4. Despesas no Brasil'!C22&lt;&gt;""),'4. Despesas no Brasil'!G22=""),"E3 ","")&amp;IF(AND(OR('4. Despesas no Brasil'!C25&lt;&gt;""),'4. Despesas no Brasil'!G25=""),"A1 ","")&amp;IF(AND(OR('4. Despesas no Brasil'!C26&lt;&gt;""),'4. Despesas no Brasil'!G26=""),"A2 ","")</f>
        <v/>
      </c>
    </row>
    <row r="8">
      <c r="A8" s="33" t="inlineStr">
        <is>
          <t>R4</t>
        </is>
      </c>
      <c r="B8" s="34" t="inlineStr">
        <is>
          <t>Frete interno e entrega</t>
        </is>
      </c>
      <c r="C8" s="19">
        <f>'4. Despesas no Brasil'!$C$23</f>
        <v/>
      </c>
      <c r="D8" s="19">
        <f>IF('4. Despesas no Brasil'!$D$23="","",'4. Despesas no Brasil'!$D$23)</f>
        <v/>
      </c>
      <c r="E8" s="19">
        <f>IF(OR(C8="",D8=""),"",D8-C8)</f>
        <v/>
      </c>
      <c r="F8" s="35">
        <f>IF(N($C$12)=0,"",C8/$C$12)</f>
        <v/>
      </c>
      <c r="H8">
        <f>IF(AND(OR('5. Garantia e custo financeiro'!C8&lt;&gt;""),'5. Garantia e custo financeiro'!G8=""),"G1 ","")&amp;IF(AND(OR('5. Garantia e custo financeiro'!C9&lt;&gt;""),'5. Garantia e custo financeiro'!G9=""),"G2 ","")&amp;IF(AND(OR('5. Garantia e custo financeiro'!C10&lt;&gt;""),'5. Garantia e custo financeiro'!G10=""),"G3 ","")&amp;IF(AND(OR('5. Garantia e custo financeiro'!C11&lt;&gt;""),'5. Garantia e custo financeiro'!G11=""),"G4 ","")&amp;IF(AND(OR('5. Garantia e custo financeiro'!C13&lt;&gt;""),'5. Garantia e custo financeiro'!G13=""),"G6 ","")&amp;IF(AND(OR('5. Garantia e custo financeiro'!C14&lt;&gt;""),'5. Garantia e custo financeiro'!G14=""),"G7 ","")&amp;IF(AND(OR('5. Garantia e custo financeiro'!C17&lt;&gt;""),'5. Garantia e custo financeiro'!G17=""),"C1 ","")&amp;IF(AND(OR('5. Garantia e custo financeiro'!C19&lt;&gt;""),'5. Garantia e custo financeiro'!G19=""),"C3 ","")&amp;IF(AND(OR('5. Garantia e custo financeiro'!C20&lt;&gt;""),'5. Garantia e custo financeiro'!G20=""),"C4 ","")</f>
        <v/>
      </c>
    </row>
    <row r="9">
      <c r="A9" s="33" t="inlineStr">
        <is>
          <t>R5</t>
        </is>
      </c>
      <c r="B9" s="34" t="inlineStr">
        <is>
          <t>Adequação no Brasil</t>
        </is>
      </c>
      <c r="C9" s="19">
        <f>'4. Despesas no Brasil'!$C$27</f>
        <v/>
      </c>
      <c r="D9" s="19">
        <f>IF('4. Despesas no Brasil'!$D$27="","",'4. Despesas no Brasil'!$D$27)</f>
        <v/>
      </c>
      <c r="E9" s="19">
        <f>IF(OR(C9="",D9=""),"",D9-C9)</f>
        <v/>
      </c>
      <c r="F9" s="35">
        <f>IF(N($C$12)=0,"",C9/$C$12)</f>
        <v/>
      </c>
      <c r="H9">
        <f>IF(AND(OR('3. Tributos'!D9&lt;&gt;""),'3. Tributos'!J9=""),"T1 ","")&amp;IF(AND(OR('3. Tributos'!D10&lt;&gt;""),'3. Tributos'!J10=""),"T2 ","")&amp;IF(AND(OR('3. Tributos'!D11&lt;&gt;""),'3. Tributos'!J11=""),"T3 ","")&amp;IF(AND(OR('3. Tributos'!D12&lt;&gt;""),'3. Tributos'!J12=""),"T4 ","")&amp;IF(AND(OR('3. Tributos'!E13&lt;&gt;""),'3. Tributos'!J13=""),"T5 ","")&amp;IF(AND(OR('3. Tributos'!C14&lt;&gt;"",'3. Tributos'!D14&lt;&gt;""),'3. Tributos'!J14=""),"T6 ","")&amp;IF(AND(OR('3. Tributos'!E15&lt;&gt;""),'3. Tributos'!J15=""),"T7 ","")&amp;IF(AND(OR('3. Tributos'!E16&lt;&gt;""),'3. Tributos'!J16=""),"T8 ","")&amp;IF(AND(OR('3. Tributos'!D17&lt;&gt;""),'3. Tributos'!J17=""),"T9a ","")&amp;IF(AND(OR('3. Tributos'!D18&lt;&gt;""),'3. Tributos'!J18=""),"T9b ","")&amp;IF(AND(OR('3. Tributos'!D19&lt;&gt;""),'3. Tributos'!J19=""),"T9c ","")&amp;IF(AND(OR('3. Tributos'!D20&lt;&gt;""),'3. Tributos'!J20=""),"T10a ","")&amp;IF(AND(OR('3. Tributos'!E21&lt;&gt;""),'3. Tributos'!J21=""),"T10b ","")&amp;IF(AND(OR('3. Tributos'!E24&lt;&gt;""),'3. Tributos'!J24=""),"T10e ","")</f>
        <v/>
      </c>
    </row>
    <row r="10">
      <c r="A10" s="33" t="inlineStr">
        <is>
          <t>R6</t>
        </is>
      </c>
      <c r="B10" s="34" t="inlineStr">
        <is>
          <t>Garantia e assistência técnica no Brasil</t>
        </is>
      </c>
      <c r="C10" s="19">
        <f>'5. Garantia e custo financeiro'!$C$15</f>
        <v/>
      </c>
      <c r="D10" s="19">
        <f>IF('5. Garantia e custo financeiro'!$D$15="","",'5. Garantia e custo financeiro'!$D$15)</f>
        <v/>
      </c>
      <c r="E10" s="19">
        <f>IF(OR(C10="",D10=""),"",D10-C10)</f>
        <v/>
      </c>
      <c r="F10" s="35">
        <f>IF(N($C$12)=0,"",C10/$C$12)</f>
        <v/>
      </c>
      <c r="H10">
        <f>IF(COUNT('1. Operação'!H7:H31,'2. Valor aduaneiro'!H7:H19,'4. Despesas no Brasil'!H8:H26,'5. Garantia e custo financeiro'!H8:H21,'3. Tributos'!K9:K25)=0,"",MIN('1. Operação'!H7:H31,'2. Valor aduaneiro'!H7:H19,'4. Despesas no Brasil'!H8:H26,'5. Garantia e custo financeiro'!H8:H21,'3. Tributos'!K9:K25))</f>
        <v/>
      </c>
    </row>
    <row r="11">
      <c r="A11" s="33" t="inlineStr">
        <is>
          <t>R7</t>
        </is>
      </c>
      <c r="B11" s="34" t="inlineStr">
        <is>
          <t>Custo financeiro</t>
        </is>
      </c>
      <c r="C11" s="19">
        <f>'5. Garantia e custo financeiro'!$C$21</f>
        <v/>
      </c>
      <c r="D11" s="19">
        <f>IF('5. Garantia e custo financeiro'!$D$21="","",'5. Garantia e custo financeiro'!$D$21)</f>
        <v/>
      </c>
      <c r="E11" s="19">
        <f>IF(OR(C11="",D11=""),"",D11-C11)</f>
        <v/>
      </c>
      <c r="F11" s="35">
        <f>IF(N($C$12)=0,"",C11/$C$12)</f>
        <v/>
      </c>
    </row>
    <row r="12">
      <c r="A12" s="33" t="inlineStr">
        <is>
          <t>R8</t>
        </is>
      </c>
      <c r="B12" s="36" t="inlineStr">
        <is>
          <t>Custo total posto no local de entrega</t>
        </is>
      </c>
      <c r="C12" s="37">
        <f>SUM($C$5:$C$11)</f>
        <v/>
      </c>
      <c r="D12" s="37">
        <f>IF(COUNT($D$5:$D$11)=0,"",SUM($D$5:$D$11))</f>
        <v/>
      </c>
      <c r="E12" s="19">
        <f>IF(OR(C12="",D12=""),"",D12-C12)</f>
        <v/>
      </c>
      <c r="F12" s="14" t="n"/>
    </row>
    <row r="13">
      <c r="A13" s="33" t="inlineStr">
        <is>
          <t>R9</t>
        </is>
      </c>
      <c r="B13" s="34" t="inlineStr">
        <is>
          <t>Quantidade</t>
        </is>
      </c>
      <c r="C13" s="14">
        <f>'1. Operação'!$C$18</f>
        <v/>
      </c>
      <c r="D13" s="17" t="n"/>
      <c r="E13" s="14">
        <f>IF(OR(C13="",D13=""),"",D13-C13)</f>
        <v/>
      </c>
      <c r="F13" s="14" t="n"/>
    </row>
    <row r="14">
      <c r="A14" s="33" t="inlineStr">
        <is>
          <t>R10</t>
        </is>
      </c>
      <c r="B14" s="36" t="inlineStr">
        <is>
          <t>Custo unitário posto no local de entrega</t>
        </is>
      </c>
      <c r="C14" s="37">
        <f>IF(N($C$13)=0,"",$C$12/$C$13)</f>
        <v/>
      </c>
      <c r="D14" s="37">
        <f>IF(OR(N($D$13)=0,$D$12=""),"",$D$12/$D$13)</f>
        <v/>
      </c>
      <c r="E14" s="19">
        <f>IF(OR(C14="",D14=""),"",D14-C14)</f>
        <v/>
      </c>
      <c r="F14" s="14" t="n"/>
    </row>
    <row r="15">
      <c r="A15" s="33" t="inlineStr">
        <is>
          <t>R11</t>
        </is>
      </c>
      <c r="B15" s="34" t="inlineStr">
        <is>
          <t>Tributos marcados como recuperáveis (estimativa)</t>
        </is>
      </c>
      <c r="C15" s="19">
        <f>'3. Tributos'!$E$27</f>
        <v/>
      </c>
      <c r="D15" s="19">
        <f>IF('3. Tributos'!$F$27="","",'3. Tributos'!$F$27)</f>
        <v/>
      </c>
      <c r="E15" s="19">
        <f>IF(OR(C15="",D15=""),"",D15-C15)</f>
        <v/>
      </c>
      <c r="F15" s="14" t="n"/>
    </row>
    <row r="16">
      <c r="A16" s="33" t="inlineStr">
        <is>
          <t>R12</t>
        </is>
      </c>
      <c r="B16" s="34" t="inlineStr">
        <is>
          <t>Custo unitário líquido de créditos (estimativa)</t>
        </is>
      </c>
      <c r="C16" s="19">
        <f>IF(N($C$13)=0,"",($C$12-$C$15)/$C$13)</f>
        <v/>
      </c>
      <c r="D16" s="19">
        <f>IF(OR(N($D$13)=0,$D$12=""),"",($D$12-N($D$15))/$D$13)</f>
        <v/>
      </c>
      <c r="E16" s="19">
        <f>IF(OR(C16="",D16=""),"",D16-C16)</f>
        <v/>
      </c>
      <c r="F16" s="14" t="n"/>
    </row>
    <row r="17">
      <c r="A17" s="33" t="inlineStr">
        <is>
          <t>R13</t>
        </is>
      </c>
      <c r="B17" s="34" t="inlineStr">
        <is>
          <t>Valor aduaneiro (informativo)</t>
        </is>
      </c>
      <c r="C17" s="19">
        <f>'2. Valor aduaneiro'!$C$19</f>
        <v/>
      </c>
      <c r="D17" s="19">
        <f>IF('2. Valor aduaneiro'!$D$19="","",'2. Valor aduaneiro'!$D$19)</f>
        <v/>
      </c>
      <c r="E17" s="19">
        <f>IF(OR(C17="",D17=""),"",D17-C17)</f>
        <v/>
      </c>
      <c r="F17" s="14" t="n"/>
    </row>
    <row r="18">
      <c r="A18" s="33" t="inlineStr">
        <is>
          <t>R14</t>
        </is>
      </c>
      <c r="B18" s="34" t="inlineStr">
        <is>
          <t>Câmbio da simulação (informativo)</t>
        </is>
      </c>
      <c r="C18" s="22">
        <f>'1. Operação'!$C$26</f>
        <v/>
      </c>
      <c r="D18" s="22" t="n"/>
      <c r="E18" s="14" t="n"/>
      <c r="F18" s="14" t="n"/>
    </row>
    <row r="19">
      <c r="A19" s="33" t="inlineStr">
        <is>
          <t>R15</t>
        </is>
      </c>
      <c r="B19" s="34" t="inlineStr">
        <is>
          <t>Data da simulação (informativo)</t>
        </is>
      </c>
      <c r="C19" s="38">
        <f>IF('1. Operação'!$C$7="","",'1. Operação'!$C$7)</f>
        <v/>
      </c>
      <c r="D19" s="38" t="n"/>
      <c r="E19" s="14" t="n"/>
      <c r="F19" s="14" t="n"/>
    </row>
    <row r="21">
      <c r="A21" s="23" t="inlineStr">
        <is>
          <t>Avisos</t>
        </is>
      </c>
    </row>
    <row r="22">
      <c r="B22" s="4">
        <f>IF((IF('1. Operação'!$C$10="","O4 · Classificação fiscal (NCM); ","")&amp;IF('1. Operação'!$C$16="","O10 · Incoterm da cotação; ","")&amp;IF('1. Operação'!$C$18="","O12 · Quantidade; ","")&amp;IF('1. Operação'!$C$21="","O15 · Moeda da cotação do fornecedor; ","")&amp;IF('1. Operação'!$C$22="","O16 · Preço unitário no exterior; ","")&amp;IF('1. Operação'!$C$24="","O18 · Câmbio de referência da moeda O15; ","")&amp;IF('2. Valor aduaneiro'!$C$7="","V1 · O preço do fornecedor inclui o frete até o Brasil?; ","")&amp;IF('2. Valor aduaneiro'!$C$8="","V2 · O preço do fornecedor inclui o seguro?; ","")&amp;IF('3. Tributos'!$D$9="","T1 · Imposto de Importação (alíquota); ","")&amp;IF('3. Tributos'!$D$10="","T2 · IPI na importação (alíquota); ","")&amp;IF('3. Tributos'!$D$11="","T3 · PIS na importação (alíquota); ","")&amp;IF('3. Tributos'!$D$12="","T4 · COFINS na importação (alíquota); ","")&amp;IF(AND('3. Tributos'!$D$20="",'3. Tributos'!$E$24=""),"T10a ou T10e · ICMS; ",""))="","","Falta preencher: "&amp;IF('1. Operação'!$C$10="","O4 · Classificação fiscal (NCM); ","")&amp;IF('1. Operação'!$C$16="","O10 · Incoterm da cotação; ","")&amp;IF('1. Operação'!$C$18="","O12 · Quantidade; ","")&amp;IF('1. Operação'!$C$21="","O15 · Moeda da cotação do fornecedor; ","")&amp;IF('1. Operação'!$C$22="","O16 · Preço unitário no exterior; ","")&amp;IF('1. Operação'!$C$24="","O18 · Câmbio de referência da moeda O15; ","")&amp;IF('2. Valor aduaneiro'!$C$7="","V1 · O preço do fornecedor inclui o frete até o Brasil?; ","")&amp;IF('2. Valor aduaneiro'!$C$8="","V2 · O preço do fornecedor inclui o seguro?; ","")&amp;IF('3. Tributos'!$D$9="","T1 · Imposto de Importação (alíquota); ","")&amp;IF('3. Tributos'!$D$10="","T2 · IPI na importação (alíquota); ","")&amp;IF('3. Tributos'!$D$11="","T3 · PIS na importação (alíquota); ","")&amp;IF('3. Tributos'!$D$12="","T4 · COFINS na importação (alíquota); ","")&amp;IF(AND('3. Tributos'!$D$20="",'3. Tributos'!$E$24=""),"T10a ou T10e · ICMS; ",""))</f>
        <v/>
      </c>
    </row>
    <row r="23">
      <c r="B23" s="4">
        <f>IF(AND('1. Operação'!$C$27&lt;&gt;"",'1. Operação'!$C$28=""),"Falta o câmbio da moeda do frete (O22).","")</f>
        <v/>
      </c>
    </row>
    <row r="24">
      <c r="B24" s="4">
        <f>IF(LEN('2. Valor aduaneiro'!$B$22)&gt;0,'2. Valor aduaneiro'!$B$22,"")</f>
        <v/>
      </c>
    </row>
    <row r="25">
      <c r="B25" s="4">
        <f>IF(LEN('2. Valor aduaneiro'!$B$23)&gt;0,'2. Valor aduaneiro'!$B$23,"")</f>
        <v/>
      </c>
    </row>
    <row r="26">
      <c r="B26" s="4">
        <f>IF(LEN('2. Valor aduaneiro'!$B$24)&gt;0,'2. Valor aduaneiro'!$B$24,"")</f>
        <v/>
      </c>
    </row>
    <row r="27">
      <c r="B27" s="4">
        <f>IF(LEN('2. Valor aduaneiro'!$B$25)&gt;0,'2. Valor aduaneiro'!$B$25,"")</f>
        <v/>
      </c>
    </row>
    <row r="28">
      <c r="B28" s="4">
        <f>IF(LEN('2. Valor aduaneiro'!$B$26)&gt;0,'2. Valor aduaneiro'!$B$26,"")</f>
        <v/>
      </c>
    </row>
    <row r="29">
      <c r="B29" s="4">
        <f>IF(LEN('2. Valor aduaneiro'!$B$27)&gt;0,'2. Valor aduaneiro'!$B$27,"")</f>
        <v/>
      </c>
    </row>
    <row r="30">
      <c r="B30" s="4">
        <f>IF(LEN('2. Valor aduaneiro'!$B$28)&gt;0,'2. Valor aduaneiro'!$B$28,"")</f>
        <v/>
      </c>
    </row>
    <row r="31">
      <c r="B31" s="4">
        <f>IF(COUNTIF('3. Tributos'!$L$9:$L$25,"?*")&gt;0,"3. Tributos: marque sim ou não nas linhas indicadas na coluna Aviso.","")</f>
        <v/>
      </c>
    </row>
    <row r="32">
      <c r="B32" s="4">
        <f>IF(LEN('3. Tributos'!$B$30)&gt;0,'3. Tributos'!$B$30,"")</f>
        <v/>
      </c>
    </row>
    <row r="33">
      <c r="B33" s="4">
        <f>IF(LEN('3. Tributos'!$B$31)&gt;0,'3. Tributos'!$B$31,"")</f>
        <v/>
      </c>
    </row>
    <row r="34">
      <c r="B34" s="4">
        <f>IF(LEN('3. Tributos'!$B$32)&gt;0,'3. Tributos'!$B$32,"")</f>
        <v/>
      </c>
    </row>
    <row r="35">
      <c r="B35" s="4">
        <f>IF(LEN('5. Garantia e custo financeiro'!$B$25)&gt;0,'5. Garantia e custo financeiro'!$B$25,"")</f>
        <v/>
      </c>
    </row>
    <row r="36">
      <c r="B36" s="4">
        <f>IF(($H$5&amp;$H$6&amp;$H$7&amp;$H$8&amp;$H$9)="","","Valor sem fonte registrada: "&amp;$H$5&amp;$H$6&amp;$H$7&amp;$H$8&amp;$H$9)</f>
        <v/>
      </c>
    </row>
    <row r="37">
      <c r="B37" s="4">
        <f>IF($H$10="","","Consulta mais antiga: "&amp;TEXT(DAY($H$10),"00")&amp;"/"&amp;TEXT(MONTH($H$10),"00")&amp;"/"&amp;YEAR($H$10))</f>
        <v/>
      </c>
    </row>
    <row r="39">
      <c r="A39" s="30" t="inlineStr">
        <is>
          <t>Notas</t>
        </is>
      </c>
    </row>
    <row r="40" ht="34" customHeight="1">
      <c r="B40" s="4" t="inlineStr">
        <is>
          <t>Para formar o preço. A planilha para no custo. Tributos sobre a venda, custos do contrato e margem entram depois, com o contador.</t>
        </is>
      </c>
    </row>
    <row r="41" ht="64" customHeight="1">
      <c r="B41" s="4" t="inlineStr">
        <is>
          <t>Câmbio em contrato público. O reequilíbrio do contrato só cabe em força maior, caso fortuito, fato do príncipe ou fato imprevisível ou de consequências incalculáveis, respeitada a repartição de riscos do contrato (art. 124, II, d, da Lei nº 14.133/2021). Não conte com ele para a variação comum do câmbio: ela entra no custo, pela folga (O19).</t>
        </is>
      </c>
    </row>
    <row r="42" ht="34" customHeight="1">
      <c r="B42" s="4" t="inlineStr">
        <is>
          <t>Memória de cálculo. Guarde a planilha com as fontes e as datas. Se a Administração pedir que a empresa demonstre a exequibilidade do preço, ela é a memória de cálculo (art. 59, IV e § 2º, da Lei nº 14.133/2021).</t>
        </is>
      </c>
    </row>
    <row r="43" ht="34" customHeight="1">
      <c r="B43" s="4" t="inlineStr">
        <is>
          <t>Previsto e realizado. Depois de cada importação, compare as duas colunas. A diferença mostra onde a estimativa errou e calibra a folga de câmbio e as reservas da próxima.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0">
    <mergeCell ref="B25:F25"/>
    <mergeCell ref="B31:F31"/>
    <mergeCell ref="B22:F22"/>
    <mergeCell ref="B27:F27"/>
    <mergeCell ref="B43:F43"/>
    <mergeCell ref="B42:F42"/>
    <mergeCell ref="B23:F23"/>
    <mergeCell ref="B29:F29"/>
    <mergeCell ref="B34:F34"/>
    <mergeCell ref="B28:F28"/>
    <mergeCell ref="B37:F37"/>
    <mergeCell ref="B40:F40"/>
    <mergeCell ref="B30:F30"/>
    <mergeCell ref="B24:F24"/>
    <mergeCell ref="B33:F33"/>
    <mergeCell ref="B36:F36"/>
    <mergeCell ref="B32:F32"/>
    <mergeCell ref="B26:F26"/>
    <mergeCell ref="B41:F41"/>
    <mergeCell ref="B35:F35"/>
  </mergeCells>
  <conditionalFormatting sqref="B22:F22">
    <cfRule type="expression" priority="1" dxfId="0">
      <formula>LEN($B$22)&gt;0</formula>
    </cfRule>
  </conditionalFormatting>
  <conditionalFormatting sqref="B23:F23">
    <cfRule type="expression" priority="2" dxfId="0">
      <formula>LEN($B$23)&gt;0</formula>
    </cfRule>
  </conditionalFormatting>
  <conditionalFormatting sqref="B24:F24">
    <cfRule type="expression" priority="3" dxfId="0">
      <formula>LEN($B$24)&gt;0</formula>
    </cfRule>
  </conditionalFormatting>
  <conditionalFormatting sqref="B25:F25">
    <cfRule type="expression" priority="4" dxfId="0">
      <formula>LEN($B$25)&gt;0</formula>
    </cfRule>
  </conditionalFormatting>
  <conditionalFormatting sqref="B26:F26">
    <cfRule type="expression" priority="5" dxfId="0">
      <formula>LEN($B$26)&gt;0</formula>
    </cfRule>
  </conditionalFormatting>
  <conditionalFormatting sqref="B27:F27">
    <cfRule type="expression" priority="6" dxfId="0">
      <formula>LEN($B$27)&gt;0</formula>
    </cfRule>
  </conditionalFormatting>
  <conditionalFormatting sqref="B28:F28">
    <cfRule type="expression" priority="7" dxfId="0">
      <formula>LEN($B$28)&gt;0</formula>
    </cfRule>
  </conditionalFormatting>
  <conditionalFormatting sqref="B29:F29">
    <cfRule type="expression" priority="8" dxfId="0">
      <formula>LEN($B$29)&gt;0</formula>
    </cfRule>
  </conditionalFormatting>
  <conditionalFormatting sqref="B30:F30">
    <cfRule type="expression" priority="9" dxfId="0">
      <formula>LEN($B$30)&gt;0</formula>
    </cfRule>
  </conditionalFormatting>
  <conditionalFormatting sqref="B31:F31">
    <cfRule type="expression" priority="10" dxfId="0">
      <formula>LEN($B$31)&gt;0</formula>
    </cfRule>
  </conditionalFormatting>
  <conditionalFormatting sqref="B32:F32">
    <cfRule type="expression" priority="11" dxfId="0">
      <formula>LEN($B$32)&gt;0</formula>
    </cfRule>
  </conditionalFormatting>
  <conditionalFormatting sqref="B33:F33">
    <cfRule type="expression" priority="12" dxfId="0">
      <formula>LEN($B$33)&gt;0</formula>
    </cfRule>
  </conditionalFormatting>
  <conditionalFormatting sqref="B34:F34">
    <cfRule type="expression" priority="13" dxfId="0">
      <formula>LEN($B$34)&gt;0</formula>
    </cfRule>
  </conditionalFormatting>
  <conditionalFormatting sqref="B35:F35">
    <cfRule type="expression" priority="14" dxfId="0">
      <formula>LEN($B$35)&gt;0</formula>
    </cfRule>
  </conditionalFormatting>
  <conditionalFormatting sqref="B36:F36">
    <cfRule type="expression" priority="15" dxfId="0">
      <formula>LEN($B$36)&gt;0</formula>
    </cfRule>
  </conditionalFormatting>
  <conditionalFormatting sqref="B37:F37">
    <cfRule type="expression" priority="16" dxfId="0">
      <formula>LEN($B$37)&gt;0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Manhattan</dc:creator>
  <dc:title>Planilha de custo do produto importado</dc:title>
  <dcterms:created xsi:type="dcterms:W3CDTF">2026-10-23T01:54:27Z</dcterms:created>
  <dcterms:modified xsi:type="dcterms:W3CDTF">2026-10-23T01:54:27Z</dcterms:modified>
</cp:coreProperties>
</file>