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 antes" sheetId="1" state="visible" r:id="rId1"/>
    <sheet name="Quadro" sheetId="2" state="visible" r:id="rId2"/>
    <sheet name="Resumo" sheetId="3" state="visible" r:id="rId3"/>
  </sheets>
  <definedNames>
    <definedName name="_xlnm._FilterDatabase" localSheetId="1" hidden="1">'Quadro'!$A$16:$H$66</definedName>
    <definedName name="_xlnm.Print_Titles" localSheetId="1">'Quadro'!$16:$16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0B1A2B"/>
      <sz val="14"/>
    </font>
    <font>
      <color rgb="005B6B7C"/>
      <sz val="9"/>
    </font>
    <font>
      <b val="1"/>
      <color rgb="00005490"/>
    </font>
    <font>
      <b val="1"/>
      <color rgb="001B2430"/>
    </font>
    <font>
      <b val="1"/>
      <color rgb="00FFFFFF"/>
      <sz val="10"/>
    </font>
    <font>
      <i val="1"/>
      <color rgb="005B6B7C"/>
      <sz val="9"/>
    </font>
    <font>
      <b val="1"/>
      <color rgb="00005490"/>
      <sz val="11"/>
    </font>
    <font>
      <b val="1"/>
      <color rgb="00FFFFFF"/>
      <sz val="9"/>
    </font>
    <font>
      <b val="1"/>
    </font>
    <font>
      <b val="1"/>
      <color rgb="008A5A00"/>
      <sz val="11"/>
    </font>
  </fonts>
  <fills count="6">
    <fill>
      <patternFill/>
    </fill>
    <fill>
      <patternFill patternType="gray125"/>
    </fill>
    <fill>
      <patternFill patternType="solid">
        <fgColor rgb="00DCEBFA"/>
      </patternFill>
    </fill>
    <fill>
      <patternFill patternType="solid">
        <fgColor rgb="00EEF0F3"/>
      </patternFill>
    </fill>
    <fill>
      <patternFill patternType="solid">
        <fgColor rgb="00FCE8B2"/>
      </patternFill>
    </fill>
    <fill>
      <patternFill patternType="solid">
        <fgColor rgb="000B1A2B"/>
      </patternFill>
    </fill>
  </fills>
  <borders count="6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  <border>
      <left/>
      <right/>
      <top style="thin">
        <color rgb="00C9D3DE"/>
      </top>
      <bottom/>
      <diagonal/>
    </border>
    <border>
      <left/>
      <right style="thin">
        <color rgb="00C9D3DE"/>
      </right>
      <top style="thin">
        <color rgb="00C9D3DE"/>
      </top>
      <bottom/>
      <diagonal/>
    </border>
    <border>
      <left/>
      <right/>
      <top style="thin">
        <color rgb="00C9D3DE"/>
      </top>
      <bottom style="thin">
        <color rgb="00C9D3DE"/>
      </bottom>
      <diagonal/>
    </border>
    <border>
      <left/>
      <right style="thin">
        <color rgb="00C9D3DE"/>
      </right>
      <top style="thin">
        <color rgb="00C9D3DE"/>
      </top>
      <bottom style="thin">
        <color rgb="00C9D3DE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applyAlignment="1" applyProtection="1" pivotButton="0" quotePrefix="0" xfId="0">
      <alignment vertical="top" wrapText="1"/>
      <protection locked="0" hidden="0"/>
    </xf>
    <xf numFmtId="164" fontId="0" fillId="2" borderId="1" applyAlignment="1" applyProtection="1" pivotButton="0" quotePrefix="0" xfId="0">
      <alignment vertical="top" wrapText="1"/>
      <protection locked="0" hidden="0"/>
    </xf>
    <xf numFmtId="0" fontId="5" fillId="5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2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Manhattan</author>
  </authors>
  <commentList>
    <comment ref="A4" authorId="0" shapeId="0">
      <text>
        <t>Número do edital e do processo, como na publicação.</t>
      </text>
    </comment>
    <comment ref="A5" authorId="0" shapeId="0">
      <text>
        <t>Órgão, entidade ou empresa que compra.</t>
      </text>
    </comment>
    <comment ref="A6" authorId="0" shapeId="0">
      <text>
        <t>Item ou lote da licitação a que este quadro se refere.</t>
      </text>
    </comment>
    <comment ref="A7" authorId="0" shapeId="0">
      <text>
        <t>Como na ficha técnica e como vai na proposta.</t>
      </text>
    </comment>
    <comment ref="A8" authorId="0" shapeId="0">
      <text>
        <t>Quem fabrica o produto, mesmo quando a empresa revende.</t>
      </text>
    </comment>
    <comment ref="A9" authorId="0" shapeId="0">
      <text>
        <t>Data de abertura do certame, como no edital.</t>
      </text>
    </comment>
    <comment ref="A10" authorId="0" shapeId="0">
      <text>
        <t>Até três dias úteis antes da data de abertura do certame (art. 164 da Lei nº 14.133/2021). Contam os dias úteis do órgão: considere os feriados locais.</t>
      </text>
    </comment>
    <comment ref="A11" authorId="0" shapeId="0">
      <text>
        <t>Edital, termo de referência, anexos e respostas a esclarecimentos usados nesta conferência.</t>
      </text>
    </comment>
    <comment ref="A12" authorId="0" shapeId="0">
      <text>
        <t>Quem preencheu.</t>
      </text>
    </comment>
    <comment ref="A13" authorId="0" shapeId="0">
      <text>
        <t>Data da última revisão do quadro.</t>
      </text>
    </comment>
    <comment ref="B16" authorId="0" shapeId="0">
      <text>
        <t>Item ou subitem do edital, do termo de referência ou do anexo em que a exigência aparece.</t>
      </text>
    </comment>
    <comment ref="C16" authorId="0" shapeId="0">
      <text>
        <t>Copie a exigência como está escrita. Uma exigência por linha.</t>
      </text>
    </comment>
    <comment ref="D16" authorId="0" shapeId="0">
      <text>
        <t>Veja "Tipo" na aba Leia antes.</t>
      </text>
    </comment>
    <comment ref="E16" authorId="0" shapeId="0">
      <text>
        <t>Nome do documento como vai anexado à proposta, com a versão ou a data.</t>
      </text>
    </comment>
    <comment ref="F16" authorId="0" shapeId="0">
      <text>
        <t>Página e trecho do documento, copiado como está, com o dado que comprova a exigência.</t>
      </text>
    </comment>
    <comment ref="G16" authorId="0" shapeId="0">
      <text>
        <t>Veja "Situação" na aba Leia antes.</t>
      </text>
    </comment>
    <comment ref="H16" authorId="0" shapeId="0">
      <text>
        <t>Ressalva, pendência, quem resolve e até quando.</t>
      </text>
    </comment>
  </commentList>
</comments>
</file>

<file path=xl/comments/comment2.xml><?xml version="1.0" encoding="utf-8"?>
<comments xmlns="http://schemas.openxmlformats.org/spreadsheetml/2006/main">
  <authors>
    <author>Manhattan</author>
  </authors>
  <commentList>
    <comment ref="B51" authorId="0" shapeId="0">
      <text>
        <t>Decisão da empresa, depois de tratados os avisos.</t>
      </text>
    </comment>
    <comment ref="B52" authorId="0" shapeId="0">
      <text>
        <t>O que pesou na decisão. A próxima conferência começa daqui.</t>
      </text>
    </comment>
    <comment ref="B53" authorId="0" shapeId="0">
      <text>
        <t>Quem decidiu.</t>
      </text>
    </comment>
    <comment ref="B54" authorId="0" shapeId="0">
      <text>
        <t>Quando decidiu.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Quadro de aderência do produto · Leia antes</t>
        </is>
      </c>
    </row>
    <row r="2">
      <c r="A2" s="2" t="inlineStr">
        <is>
          <t>Manhattan · manhattan.net.br · Modelo de referência: adapte à realidade da sua empresa.</t>
        </is>
      </c>
    </row>
    <row r="4" ht="45" customHeight="1">
      <c r="A4" s="3" t="inlineStr">
        <is>
          <t>Para que serve.</t>
        </is>
      </c>
      <c r="B4" s="4" t="inlineStr">
        <is>
          <t>Comprovar, item por item, que o produto atende ao termo de referência. Na licitação, a proposta que não obedece às especificações técnicas pormenorizadas no edital é desclassificada (art. 59, II, da Lei nº 14.133/2021). O quadro mostra, antes da sessão, onde o produto atende, onde não atende e onde falta prova.</t>
        </is>
      </c>
    </row>
    <row r="5" ht="45" customHeight="1">
      <c r="A5" s="3" t="inlineStr">
        <is>
          <t>Antes de começar.</t>
        </is>
      </c>
      <c r="B5" s="4" t="inlineStr">
        <is>
          <t>Reúna o edital, o termo de referência e os anexos, na versão mais recente, com as respostas aos pedidos de esclarecimento. Do fabricante: ficha técnica, catálogo, manual, certificados, registros e declarações do modelo exato que será ofertado.</t>
        </is>
      </c>
    </row>
    <row r="6" ht="59" customHeight="1">
      <c r="A6" s="3" t="inlineStr">
        <is>
          <t>Como preencher.</t>
        </is>
      </c>
      <c r="B6" s="4" t="inlineStr">
        <is>
          <t>Primeiro, o cabeçalho do quadro. Depois, uma linha por exigência, na ordem do termo de referência. Copie a exigência como está escrita, sem resumir; se a frase pede duas coisas, use duas linhas. Indique o documento que comprova e a página ou o trecho exato. Por fim, marque a situação. As células azuis são para preencher; as cinzas são calculadas.</t>
        </is>
      </c>
    </row>
    <row r="7" ht="59" customHeight="1">
      <c r="A7" s="3" t="inlineStr">
        <is>
          <t>Tipo.</t>
        </is>
      </c>
      <c r="B7" s="4" t="inlineStr">
        <is>
          <t>Técnica: característica do produto — dimensão, material, desempenho, consumo, compatibilidade. Documento: certificado, registro, homologação, declaração ou manual exigido. Amostra: amostra, exame de conformidade ou prova de conceito. Garantia: prazo, cobertura e assistência técnica. Outra: embalagem, rotulagem, entrega e o que mais o termo pedir.</t>
        </is>
      </c>
    </row>
    <row r="8" ht="73" customHeight="1">
      <c r="A8" s="3" t="inlineStr">
        <is>
          <t>Situação.</t>
        </is>
      </c>
      <c r="B8" s="4" t="inlineStr">
        <is>
          <t>Atende: o documento comprova a exigência para o modelo ofertado. Atende com ressalva: atende, mas a prova depende de interpretação, de documento ainda não emitido ou de alguma condição; resolva antes da sessão. Não atende: o produto ou o documento não cumpre a exigência. Pedir esclarecimento: a exigência é ambígua ou parece restringir sem motivo — nesse caso, cabe também impugnação. O pedido é protocolado até três dias úteis antes da data de abertura do certame (art. 164 da Lei nº 14.133/2021).</t>
        </is>
      </c>
    </row>
    <row r="9" ht="45" customHeight="1">
      <c r="A9" s="3" t="inlineStr">
        <is>
          <t>Prova, não opinião.</t>
        </is>
      </c>
      <c r="B9" s="4" t="inlineStr">
        <is>
          <t>"Atende" sem documento e sem trecho não comprova nada. Prefira documento público do fabricante, do modelo exato. Declaração específica do fabricante fica para o que não consta dos documentos públicos, e só se o edital a aceitar.</t>
        </is>
      </c>
    </row>
    <row r="10" ht="31" customHeight="1">
      <c r="A10" s="3" t="inlineStr">
        <is>
          <t>Marca de referência.</t>
        </is>
      </c>
      <c r="B10" s="4" t="inlineStr">
        <is>
          <t>Quando o edital cita uma marca só como referência, cabe produto equivalente com qualidade comprovada. O quadro é o lugar dessa prova: cada característica exigida ocupa uma linha.</t>
        </is>
      </c>
    </row>
    <row r="11" ht="31" customHeight="1">
      <c r="A11" s="3" t="inlineStr">
        <is>
          <t>Validade e idioma.</t>
        </is>
      </c>
      <c r="B11" s="4" t="inlineStr">
        <is>
          <t>Certificados e registros precisam estar válidos na data em que forem apresentados e na data da entrega. Documento em língua estrangeira segue com tradução, quando o edital pede.</t>
        </is>
      </c>
    </row>
    <row r="12" ht="31" customHeight="1">
      <c r="A12" s="3" t="inlineStr">
        <is>
          <t>Edital alterado.</t>
        </is>
      </c>
      <c r="B12" s="4" t="inlineStr">
        <is>
          <t>Se o edital ou o termo de referência mudar, ou se uma resposta a esclarecimento mudar a leitura de uma exigência, revise as linhas afetadas e atualize a versão conferida no cabeçalho.</t>
        </is>
      </c>
    </row>
    <row r="13" ht="45" customHeight="1">
      <c r="A13" s="3" t="inlineStr">
        <is>
          <t>Depois da proposta.</t>
        </is>
      </c>
      <c r="B13" s="4" t="inlineStr">
        <is>
          <t>Guarde o quadro com os documentos. Ele orienta a amostra, quando o edital a prevê (art. 17, § 3º), e a conferência da entrega: o objeto em desacordo com o contrato pode ser rejeitado no recebimento (art. 140, § 1º).</t>
        </is>
      </c>
    </row>
    <row r="14" ht="17" customHeight="1">
      <c r="A14" s="3" t="inlineStr">
        <is>
          <t>Limite do quadro.</t>
        </is>
      </c>
      <c r="B14" s="4" t="inlineStr">
        <is>
          <t>Ausência de aviso não é aprovação. Quem verifica a conformidade da proposta é o comprador.</t>
        </is>
      </c>
    </row>
    <row r="16">
      <c r="A16" s="5" t="inlineStr">
        <is>
          <t>Cores</t>
        </is>
      </c>
      <c r="B16" s="6" t="inlineStr">
        <is>
          <t>Entrada: preencha</t>
        </is>
      </c>
    </row>
    <row r="17">
      <c r="B17" s="7" t="inlineStr">
        <is>
          <t>Cálculo: não altere</t>
        </is>
      </c>
    </row>
    <row r="18">
      <c r="B18" s="8" t="inlineStr">
        <is>
          <t>Aviso: confira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7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46" customWidth="1" min="3" max="3"/>
    <col width="14" customWidth="1" min="4" max="4"/>
    <col width="30" customWidth="1" min="5" max="5"/>
    <col width="40" customWidth="1" min="6" max="6"/>
    <col width="22" customWidth="1" min="7" max="7"/>
    <col width="36" customWidth="1" min="8" max="8"/>
  </cols>
  <sheetData>
    <row r="1">
      <c r="A1" s="1" t="inlineStr">
        <is>
          <t>Quadro de aderência do produto · Quadro</t>
        </is>
      </c>
    </row>
    <row r="2">
      <c r="A2" s="2" t="inlineStr">
        <is>
          <t>Manhattan · manhattan.net.br · Modelo de referência: adapte à realidade da sua empresa.</t>
        </is>
      </c>
    </row>
    <row r="4" ht="20" customHeight="1">
      <c r="A4" s="9" t="inlineStr">
        <is>
          <t>Edital e processo</t>
        </is>
      </c>
      <c r="C4" s="10" t="n"/>
    </row>
    <row r="5" ht="20" customHeight="1">
      <c r="A5" s="9" t="inlineStr">
        <is>
          <t>Comprador</t>
        </is>
      </c>
      <c r="C5" s="10" t="n"/>
    </row>
    <row r="6" ht="20" customHeight="1">
      <c r="A6" s="9" t="inlineStr">
        <is>
          <t>Item ou lote</t>
        </is>
      </c>
      <c r="C6" s="10" t="n"/>
    </row>
    <row r="7" ht="20" customHeight="1">
      <c r="A7" s="9" t="inlineStr">
        <is>
          <t>Produto ofertado: marca, modelo e código</t>
        </is>
      </c>
      <c r="C7" s="10" t="n"/>
    </row>
    <row r="8" ht="20" customHeight="1">
      <c r="A8" s="9" t="inlineStr">
        <is>
          <t>Fabricante</t>
        </is>
      </c>
      <c r="C8" s="10" t="n"/>
    </row>
    <row r="9" ht="20" customHeight="1">
      <c r="A9" s="9" t="inlineStr">
        <is>
          <t>Data da sessão</t>
        </is>
      </c>
      <c r="C9" s="11" t="n"/>
    </row>
    <row r="10" ht="20" customHeight="1">
      <c r="A10" s="9" t="inlineStr">
        <is>
          <t>Data limite para esclarecimento e impugnação</t>
        </is>
      </c>
      <c r="C10" s="11" t="n"/>
    </row>
    <row r="11" ht="20" customHeight="1">
      <c r="A11" s="9" t="inlineStr">
        <is>
          <t>Versão do edital conferida</t>
        </is>
      </c>
      <c r="C11" s="10" t="n"/>
    </row>
    <row r="12" ht="20" customHeight="1">
      <c r="A12" s="9" t="inlineStr">
        <is>
          <t>Responsável pela conferência</t>
        </is>
      </c>
      <c r="C12" s="10" t="n"/>
    </row>
    <row r="13" ht="20" customHeight="1">
      <c r="A13" s="9" t="inlineStr">
        <is>
          <t>Data da conferência</t>
        </is>
      </c>
      <c r="C13" s="11" t="n"/>
    </row>
    <row r="16" ht="32" customHeight="1">
      <c r="A16" s="12" t="inlineStr">
        <is>
          <t>Nº</t>
        </is>
      </c>
      <c r="B16" s="12" t="inlineStr">
        <is>
          <t>Item do edital</t>
        </is>
      </c>
      <c r="C16" s="12" t="inlineStr">
        <is>
          <t>Exigência do termo de referência</t>
        </is>
      </c>
      <c r="D16" s="12" t="inlineStr">
        <is>
          <t>Tipo</t>
        </is>
      </c>
      <c r="E16" s="12" t="inlineStr">
        <is>
          <t>Documento que comprova</t>
        </is>
      </c>
      <c r="F16" s="12" t="inlineStr">
        <is>
          <t>Página ou trecho</t>
        </is>
      </c>
      <c r="G16" s="12" t="inlineStr">
        <is>
          <t>Situação</t>
        </is>
      </c>
      <c r="H16" s="12" t="inlineStr">
        <is>
          <t>Observação</t>
        </is>
      </c>
    </row>
    <row r="17" ht="30" customHeight="1">
      <c r="A17" s="13">
        <f>IF($C17="","",COUNTIF($C$17:$C17,"?*"))</f>
        <v/>
      </c>
      <c r="B17" s="10" t="n"/>
      <c r="C17" s="10" t="n"/>
      <c r="D17" s="10" t="n"/>
      <c r="E17" s="10" t="n"/>
      <c r="F17" s="10" t="n"/>
      <c r="G17" s="10" t="n"/>
      <c r="H17" s="10" t="n"/>
    </row>
    <row r="18" ht="30" customHeight="1">
      <c r="A18" s="13">
        <f>IF($C18="","",COUNTIF($C$17:$C18,"?*"))</f>
        <v/>
      </c>
      <c r="B18" s="10" t="n"/>
      <c r="C18" s="10" t="n"/>
      <c r="D18" s="10" t="n"/>
      <c r="E18" s="10" t="n"/>
      <c r="F18" s="10" t="n"/>
      <c r="G18" s="10" t="n"/>
      <c r="H18" s="10" t="n"/>
    </row>
    <row r="19" ht="30" customHeight="1">
      <c r="A19" s="13">
        <f>IF($C19="","",COUNTIF($C$17:$C19,"?*"))</f>
        <v/>
      </c>
      <c r="B19" s="10" t="n"/>
      <c r="C19" s="10" t="n"/>
      <c r="D19" s="10" t="n"/>
      <c r="E19" s="10" t="n"/>
      <c r="F19" s="10" t="n"/>
      <c r="G19" s="10" t="n"/>
      <c r="H19" s="10" t="n"/>
    </row>
    <row r="20" ht="30" customHeight="1">
      <c r="A20" s="13">
        <f>IF($C20="","",COUNTIF($C$17:$C20,"?*"))</f>
        <v/>
      </c>
      <c r="B20" s="10" t="n"/>
      <c r="C20" s="10" t="n"/>
      <c r="D20" s="10" t="n"/>
      <c r="E20" s="10" t="n"/>
      <c r="F20" s="10" t="n"/>
      <c r="G20" s="10" t="n"/>
      <c r="H20" s="10" t="n"/>
    </row>
    <row r="21" ht="30" customHeight="1">
      <c r="A21" s="13">
        <f>IF($C21="","",COUNTIF($C$17:$C21,"?*"))</f>
        <v/>
      </c>
      <c r="B21" s="10" t="n"/>
      <c r="C21" s="10" t="n"/>
      <c r="D21" s="10" t="n"/>
      <c r="E21" s="10" t="n"/>
      <c r="F21" s="10" t="n"/>
      <c r="G21" s="10" t="n"/>
      <c r="H21" s="10" t="n"/>
    </row>
    <row r="22" ht="30" customHeight="1">
      <c r="A22" s="13">
        <f>IF($C22="","",COUNTIF($C$17:$C22,"?*"))</f>
        <v/>
      </c>
      <c r="B22" s="10" t="n"/>
      <c r="C22" s="10" t="n"/>
      <c r="D22" s="10" t="n"/>
      <c r="E22" s="10" t="n"/>
      <c r="F22" s="10" t="n"/>
      <c r="G22" s="10" t="n"/>
      <c r="H22" s="10" t="n"/>
    </row>
    <row r="23" ht="30" customHeight="1">
      <c r="A23" s="13">
        <f>IF($C23="","",COUNTIF($C$17:$C23,"?*"))</f>
        <v/>
      </c>
      <c r="B23" s="10" t="n"/>
      <c r="C23" s="10" t="n"/>
      <c r="D23" s="10" t="n"/>
      <c r="E23" s="10" t="n"/>
      <c r="F23" s="10" t="n"/>
      <c r="G23" s="10" t="n"/>
      <c r="H23" s="10" t="n"/>
    </row>
    <row r="24" ht="30" customHeight="1">
      <c r="A24" s="13">
        <f>IF($C24="","",COUNTIF($C$17:$C24,"?*"))</f>
        <v/>
      </c>
      <c r="B24" s="10" t="n"/>
      <c r="C24" s="10" t="n"/>
      <c r="D24" s="10" t="n"/>
      <c r="E24" s="10" t="n"/>
      <c r="F24" s="10" t="n"/>
      <c r="G24" s="10" t="n"/>
      <c r="H24" s="10" t="n"/>
    </row>
    <row r="25" ht="30" customHeight="1">
      <c r="A25" s="13">
        <f>IF($C25="","",COUNTIF($C$17:$C25,"?*"))</f>
        <v/>
      </c>
      <c r="B25" s="10" t="n"/>
      <c r="C25" s="10" t="n"/>
      <c r="D25" s="10" t="n"/>
      <c r="E25" s="10" t="n"/>
      <c r="F25" s="10" t="n"/>
      <c r="G25" s="10" t="n"/>
      <c r="H25" s="10" t="n"/>
    </row>
    <row r="26" ht="30" customHeight="1">
      <c r="A26" s="13">
        <f>IF($C26="","",COUNTIF($C$17:$C26,"?*"))</f>
        <v/>
      </c>
      <c r="B26" s="10" t="n"/>
      <c r="C26" s="10" t="n"/>
      <c r="D26" s="10" t="n"/>
      <c r="E26" s="10" t="n"/>
      <c r="F26" s="10" t="n"/>
      <c r="G26" s="10" t="n"/>
      <c r="H26" s="10" t="n"/>
    </row>
    <row r="27" ht="30" customHeight="1">
      <c r="A27" s="13">
        <f>IF($C27="","",COUNTIF($C$17:$C27,"?*"))</f>
        <v/>
      </c>
      <c r="B27" s="10" t="n"/>
      <c r="C27" s="10" t="n"/>
      <c r="D27" s="10" t="n"/>
      <c r="E27" s="10" t="n"/>
      <c r="F27" s="10" t="n"/>
      <c r="G27" s="10" t="n"/>
      <c r="H27" s="10" t="n"/>
    </row>
    <row r="28" ht="30" customHeight="1">
      <c r="A28" s="13">
        <f>IF($C28="","",COUNTIF($C$17:$C28,"?*"))</f>
        <v/>
      </c>
      <c r="B28" s="10" t="n"/>
      <c r="C28" s="10" t="n"/>
      <c r="D28" s="10" t="n"/>
      <c r="E28" s="10" t="n"/>
      <c r="F28" s="10" t="n"/>
      <c r="G28" s="10" t="n"/>
      <c r="H28" s="10" t="n"/>
    </row>
    <row r="29" ht="30" customHeight="1">
      <c r="A29" s="13">
        <f>IF($C29="","",COUNTIF($C$17:$C29,"?*"))</f>
        <v/>
      </c>
      <c r="B29" s="10" t="n"/>
      <c r="C29" s="10" t="n"/>
      <c r="D29" s="10" t="n"/>
      <c r="E29" s="10" t="n"/>
      <c r="F29" s="10" t="n"/>
      <c r="G29" s="10" t="n"/>
      <c r="H29" s="10" t="n"/>
    </row>
    <row r="30" ht="30" customHeight="1">
      <c r="A30" s="13">
        <f>IF($C30="","",COUNTIF($C$17:$C30,"?*"))</f>
        <v/>
      </c>
      <c r="B30" s="10" t="n"/>
      <c r="C30" s="10" t="n"/>
      <c r="D30" s="10" t="n"/>
      <c r="E30" s="10" t="n"/>
      <c r="F30" s="10" t="n"/>
      <c r="G30" s="10" t="n"/>
      <c r="H30" s="10" t="n"/>
    </row>
    <row r="31" ht="30" customHeight="1">
      <c r="A31" s="13">
        <f>IF($C31="","",COUNTIF($C$17:$C31,"?*"))</f>
        <v/>
      </c>
      <c r="B31" s="10" t="n"/>
      <c r="C31" s="10" t="n"/>
      <c r="D31" s="10" t="n"/>
      <c r="E31" s="10" t="n"/>
      <c r="F31" s="10" t="n"/>
      <c r="G31" s="10" t="n"/>
      <c r="H31" s="10" t="n"/>
    </row>
    <row r="32" ht="30" customHeight="1">
      <c r="A32" s="13">
        <f>IF($C32="","",COUNTIF($C$17:$C32,"?*"))</f>
        <v/>
      </c>
      <c r="B32" s="10" t="n"/>
      <c r="C32" s="10" t="n"/>
      <c r="D32" s="10" t="n"/>
      <c r="E32" s="10" t="n"/>
      <c r="F32" s="10" t="n"/>
      <c r="G32" s="10" t="n"/>
      <c r="H32" s="10" t="n"/>
    </row>
    <row r="33" ht="30" customHeight="1">
      <c r="A33" s="13">
        <f>IF($C33="","",COUNTIF($C$17:$C33,"?*"))</f>
        <v/>
      </c>
      <c r="B33" s="10" t="n"/>
      <c r="C33" s="10" t="n"/>
      <c r="D33" s="10" t="n"/>
      <c r="E33" s="10" t="n"/>
      <c r="F33" s="10" t="n"/>
      <c r="G33" s="10" t="n"/>
      <c r="H33" s="10" t="n"/>
    </row>
    <row r="34" ht="30" customHeight="1">
      <c r="A34" s="13">
        <f>IF($C34="","",COUNTIF($C$17:$C34,"?*"))</f>
        <v/>
      </c>
      <c r="B34" s="10" t="n"/>
      <c r="C34" s="10" t="n"/>
      <c r="D34" s="10" t="n"/>
      <c r="E34" s="10" t="n"/>
      <c r="F34" s="10" t="n"/>
      <c r="G34" s="10" t="n"/>
      <c r="H34" s="10" t="n"/>
    </row>
    <row r="35" ht="30" customHeight="1">
      <c r="A35" s="13">
        <f>IF($C35="","",COUNTIF($C$17:$C35,"?*"))</f>
        <v/>
      </c>
      <c r="B35" s="10" t="n"/>
      <c r="C35" s="10" t="n"/>
      <c r="D35" s="10" t="n"/>
      <c r="E35" s="10" t="n"/>
      <c r="F35" s="10" t="n"/>
      <c r="G35" s="10" t="n"/>
      <c r="H35" s="10" t="n"/>
    </row>
    <row r="36" ht="30" customHeight="1">
      <c r="A36" s="13">
        <f>IF($C36="","",COUNTIF($C$17:$C36,"?*"))</f>
        <v/>
      </c>
      <c r="B36" s="10" t="n"/>
      <c r="C36" s="10" t="n"/>
      <c r="D36" s="10" t="n"/>
      <c r="E36" s="10" t="n"/>
      <c r="F36" s="10" t="n"/>
      <c r="G36" s="10" t="n"/>
      <c r="H36" s="10" t="n"/>
    </row>
    <row r="37" ht="30" customHeight="1">
      <c r="A37" s="13">
        <f>IF($C37="","",COUNTIF($C$17:$C37,"?*"))</f>
        <v/>
      </c>
      <c r="B37" s="10" t="n"/>
      <c r="C37" s="10" t="n"/>
      <c r="D37" s="10" t="n"/>
      <c r="E37" s="10" t="n"/>
      <c r="F37" s="10" t="n"/>
      <c r="G37" s="10" t="n"/>
      <c r="H37" s="10" t="n"/>
    </row>
    <row r="38" ht="30" customHeight="1">
      <c r="A38" s="13">
        <f>IF($C38="","",COUNTIF($C$17:$C38,"?*"))</f>
        <v/>
      </c>
      <c r="B38" s="10" t="n"/>
      <c r="C38" s="10" t="n"/>
      <c r="D38" s="10" t="n"/>
      <c r="E38" s="10" t="n"/>
      <c r="F38" s="10" t="n"/>
      <c r="G38" s="10" t="n"/>
      <c r="H38" s="10" t="n"/>
    </row>
    <row r="39" ht="30" customHeight="1">
      <c r="A39" s="13">
        <f>IF($C39="","",COUNTIF($C$17:$C39,"?*"))</f>
        <v/>
      </c>
      <c r="B39" s="10" t="n"/>
      <c r="C39" s="10" t="n"/>
      <c r="D39" s="10" t="n"/>
      <c r="E39" s="10" t="n"/>
      <c r="F39" s="10" t="n"/>
      <c r="G39" s="10" t="n"/>
      <c r="H39" s="10" t="n"/>
    </row>
    <row r="40" ht="30" customHeight="1">
      <c r="A40" s="13">
        <f>IF($C40="","",COUNTIF($C$17:$C40,"?*"))</f>
        <v/>
      </c>
      <c r="B40" s="10" t="n"/>
      <c r="C40" s="10" t="n"/>
      <c r="D40" s="10" t="n"/>
      <c r="E40" s="10" t="n"/>
      <c r="F40" s="10" t="n"/>
      <c r="G40" s="10" t="n"/>
      <c r="H40" s="10" t="n"/>
    </row>
    <row r="41" ht="30" customHeight="1">
      <c r="A41" s="13">
        <f>IF($C41="","",COUNTIF($C$17:$C41,"?*"))</f>
        <v/>
      </c>
      <c r="B41" s="10" t="n"/>
      <c r="C41" s="10" t="n"/>
      <c r="D41" s="10" t="n"/>
      <c r="E41" s="10" t="n"/>
      <c r="F41" s="10" t="n"/>
      <c r="G41" s="10" t="n"/>
      <c r="H41" s="10" t="n"/>
    </row>
    <row r="42" ht="30" customHeight="1">
      <c r="A42" s="13">
        <f>IF($C42="","",COUNTIF($C$17:$C42,"?*"))</f>
        <v/>
      </c>
      <c r="B42" s="10" t="n"/>
      <c r="C42" s="10" t="n"/>
      <c r="D42" s="10" t="n"/>
      <c r="E42" s="10" t="n"/>
      <c r="F42" s="10" t="n"/>
      <c r="G42" s="10" t="n"/>
      <c r="H42" s="10" t="n"/>
    </row>
    <row r="43" ht="30" customHeight="1">
      <c r="A43" s="13">
        <f>IF($C43="","",COUNTIF($C$17:$C43,"?*"))</f>
        <v/>
      </c>
      <c r="B43" s="10" t="n"/>
      <c r="C43" s="10" t="n"/>
      <c r="D43" s="10" t="n"/>
      <c r="E43" s="10" t="n"/>
      <c r="F43" s="10" t="n"/>
      <c r="G43" s="10" t="n"/>
      <c r="H43" s="10" t="n"/>
    </row>
    <row r="44" ht="30" customHeight="1">
      <c r="A44" s="13">
        <f>IF($C44="","",COUNTIF($C$17:$C44,"?*"))</f>
        <v/>
      </c>
      <c r="B44" s="10" t="n"/>
      <c r="C44" s="10" t="n"/>
      <c r="D44" s="10" t="n"/>
      <c r="E44" s="10" t="n"/>
      <c r="F44" s="10" t="n"/>
      <c r="G44" s="10" t="n"/>
      <c r="H44" s="10" t="n"/>
    </row>
    <row r="45" ht="30" customHeight="1">
      <c r="A45" s="13">
        <f>IF($C45="","",COUNTIF($C$17:$C45,"?*"))</f>
        <v/>
      </c>
      <c r="B45" s="10" t="n"/>
      <c r="C45" s="10" t="n"/>
      <c r="D45" s="10" t="n"/>
      <c r="E45" s="10" t="n"/>
      <c r="F45" s="10" t="n"/>
      <c r="G45" s="10" t="n"/>
      <c r="H45" s="10" t="n"/>
    </row>
    <row r="46" ht="30" customHeight="1">
      <c r="A46" s="13">
        <f>IF($C46="","",COUNTIF($C$17:$C46,"?*"))</f>
        <v/>
      </c>
      <c r="B46" s="10" t="n"/>
      <c r="C46" s="10" t="n"/>
      <c r="D46" s="10" t="n"/>
      <c r="E46" s="10" t="n"/>
      <c r="F46" s="10" t="n"/>
      <c r="G46" s="10" t="n"/>
      <c r="H46" s="10" t="n"/>
    </row>
    <row r="47" ht="30" customHeight="1">
      <c r="A47" s="13">
        <f>IF($C47="","",COUNTIF($C$17:$C47,"?*"))</f>
        <v/>
      </c>
      <c r="B47" s="10" t="n"/>
      <c r="C47" s="10" t="n"/>
      <c r="D47" s="10" t="n"/>
      <c r="E47" s="10" t="n"/>
      <c r="F47" s="10" t="n"/>
      <c r="G47" s="10" t="n"/>
      <c r="H47" s="10" t="n"/>
    </row>
    <row r="48" ht="30" customHeight="1">
      <c r="A48" s="13">
        <f>IF($C48="","",COUNTIF($C$17:$C48,"?*"))</f>
        <v/>
      </c>
      <c r="B48" s="10" t="n"/>
      <c r="C48" s="10" t="n"/>
      <c r="D48" s="10" t="n"/>
      <c r="E48" s="10" t="n"/>
      <c r="F48" s="10" t="n"/>
      <c r="G48" s="10" t="n"/>
      <c r="H48" s="10" t="n"/>
    </row>
    <row r="49" ht="30" customHeight="1">
      <c r="A49" s="13">
        <f>IF($C49="","",COUNTIF($C$17:$C49,"?*"))</f>
        <v/>
      </c>
      <c r="B49" s="10" t="n"/>
      <c r="C49" s="10" t="n"/>
      <c r="D49" s="10" t="n"/>
      <c r="E49" s="10" t="n"/>
      <c r="F49" s="10" t="n"/>
      <c r="G49" s="10" t="n"/>
      <c r="H49" s="10" t="n"/>
    </row>
    <row r="50" ht="30" customHeight="1">
      <c r="A50" s="13">
        <f>IF($C50="","",COUNTIF($C$17:$C50,"?*"))</f>
        <v/>
      </c>
      <c r="B50" s="10" t="n"/>
      <c r="C50" s="10" t="n"/>
      <c r="D50" s="10" t="n"/>
      <c r="E50" s="10" t="n"/>
      <c r="F50" s="10" t="n"/>
      <c r="G50" s="10" t="n"/>
      <c r="H50" s="10" t="n"/>
    </row>
    <row r="51" ht="30" customHeight="1">
      <c r="A51" s="13">
        <f>IF($C51="","",COUNTIF($C$17:$C51,"?*"))</f>
        <v/>
      </c>
      <c r="B51" s="10" t="n"/>
      <c r="C51" s="10" t="n"/>
      <c r="D51" s="10" t="n"/>
      <c r="E51" s="10" t="n"/>
      <c r="F51" s="10" t="n"/>
      <c r="G51" s="10" t="n"/>
      <c r="H51" s="10" t="n"/>
    </row>
    <row r="52" ht="30" customHeight="1">
      <c r="A52" s="13">
        <f>IF($C52="","",COUNTIF($C$17:$C52,"?*"))</f>
        <v/>
      </c>
      <c r="B52" s="10" t="n"/>
      <c r="C52" s="10" t="n"/>
      <c r="D52" s="10" t="n"/>
      <c r="E52" s="10" t="n"/>
      <c r="F52" s="10" t="n"/>
      <c r="G52" s="10" t="n"/>
      <c r="H52" s="10" t="n"/>
    </row>
    <row r="53" ht="30" customHeight="1">
      <c r="A53" s="13">
        <f>IF($C53="","",COUNTIF($C$17:$C53,"?*"))</f>
        <v/>
      </c>
      <c r="B53" s="10" t="n"/>
      <c r="C53" s="10" t="n"/>
      <c r="D53" s="10" t="n"/>
      <c r="E53" s="10" t="n"/>
      <c r="F53" s="10" t="n"/>
      <c r="G53" s="10" t="n"/>
      <c r="H53" s="10" t="n"/>
    </row>
    <row r="54" ht="30" customHeight="1">
      <c r="A54" s="13">
        <f>IF($C54="","",COUNTIF($C$17:$C54,"?*"))</f>
        <v/>
      </c>
      <c r="B54" s="10" t="n"/>
      <c r="C54" s="10" t="n"/>
      <c r="D54" s="10" t="n"/>
      <c r="E54" s="10" t="n"/>
      <c r="F54" s="10" t="n"/>
      <c r="G54" s="10" t="n"/>
      <c r="H54" s="10" t="n"/>
    </row>
    <row r="55" ht="30" customHeight="1">
      <c r="A55" s="13">
        <f>IF($C55="","",COUNTIF($C$17:$C55,"?*"))</f>
        <v/>
      </c>
      <c r="B55" s="10" t="n"/>
      <c r="C55" s="10" t="n"/>
      <c r="D55" s="10" t="n"/>
      <c r="E55" s="10" t="n"/>
      <c r="F55" s="10" t="n"/>
      <c r="G55" s="10" t="n"/>
      <c r="H55" s="10" t="n"/>
    </row>
    <row r="56" ht="30" customHeight="1">
      <c r="A56" s="13">
        <f>IF($C56="","",COUNTIF($C$17:$C56,"?*"))</f>
        <v/>
      </c>
      <c r="B56" s="10" t="n"/>
      <c r="C56" s="10" t="n"/>
      <c r="D56" s="10" t="n"/>
      <c r="E56" s="10" t="n"/>
      <c r="F56" s="10" t="n"/>
      <c r="G56" s="10" t="n"/>
      <c r="H56" s="10" t="n"/>
    </row>
    <row r="57" ht="30" customHeight="1">
      <c r="A57" s="13">
        <f>IF($C57="","",COUNTIF($C$17:$C57,"?*"))</f>
        <v/>
      </c>
      <c r="B57" s="10" t="n"/>
      <c r="C57" s="10" t="n"/>
      <c r="D57" s="10" t="n"/>
      <c r="E57" s="10" t="n"/>
      <c r="F57" s="10" t="n"/>
      <c r="G57" s="10" t="n"/>
      <c r="H57" s="10" t="n"/>
    </row>
    <row r="58" ht="30" customHeight="1">
      <c r="A58" s="13">
        <f>IF($C58="","",COUNTIF($C$17:$C58,"?*"))</f>
        <v/>
      </c>
      <c r="B58" s="10" t="n"/>
      <c r="C58" s="10" t="n"/>
      <c r="D58" s="10" t="n"/>
      <c r="E58" s="10" t="n"/>
      <c r="F58" s="10" t="n"/>
      <c r="G58" s="10" t="n"/>
      <c r="H58" s="10" t="n"/>
    </row>
    <row r="59" ht="30" customHeight="1">
      <c r="A59" s="13">
        <f>IF($C59="","",COUNTIF($C$17:$C59,"?*"))</f>
        <v/>
      </c>
      <c r="B59" s="10" t="n"/>
      <c r="C59" s="10" t="n"/>
      <c r="D59" s="10" t="n"/>
      <c r="E59" s="10" t="n"/>
      <c r="F59" s="10" t="n"/>
      <c r="G59" s="10" t="n"/>
      <c r="H59" s="10" t="n"/>
    </row>
    <row r="60" ht="30" customHeight="1">
      <c r="A60" s="13">
        <f>IF($C60="","",COUNTIF($C$17:$C60,"?*"))</f>
        <v/>
      </c>
      <c r="B60" s="10" t="n"/>
      <c r="C60" s="10" t="n"/>
      <c r="D60" s="10" t="n"/>
      <c r="E60" s="10" t="n"/>
      <c r="F60" s="10" t="n"/>
      <c r="G60" s="10" t="n"/>
      <c r="H60" s="10" t="n"/>
    </row>
    <row r="61" ht="30" customHeight="1">
      <c r="A61" s="13">
        <f>IF($C61="","",COUNTIF($C$17:$C61,"?*"))</f>
        <v/>
      </c>
      <c r="B61" s="10" t="n"/>
      <c r="C61" s="10" t="n"/>
      <c r="D61" s="10" t="n"/>
      <c r="E61" s="10" t="n"/>
      <c r="F61" s="10" t="n"/>
      <c r="G61" s="10" t="n"/>
      <c r="H61" s="10" t="n"/>
    </row>
    <row r="62" ht="30" customHeight="1">
      <c r="A62" s="13">
        <f>IF($C62="","",COUNTIF($C$17:$C62,"?*"))</f>
        <v/>
      </c>
      <c r="B62" s="10" t="n"/>
      <c r="C62" s="10" t="n"/>
      <c r="D62" s="10" t="n"/>
      <c r="E62" s="10" t="n"/>
      <c r="F62" s="10" t="n"/>
      <c r="G62" s="10" t="n"/>
      <c r="H62" s="10" t="n"/>
    </row>
    <row r="63" ht="30" customHeight="1">
      <c r="A63" s="13">
        <f>IF($C63="","",COUNTIF($C$17:$C63,"?*"))</f>
        <v/>
      </c>
      <c r="B63" s="10" t="n"/>
      <c r="C63" s="10" t="n"/>
      <c r="D63" s="10" t="n"/>
      <c r="E63" s="10" t="n"/>
      <c r="F63" s="10" t="n"/>
      <c r="G63" s="10" t="n"/>
      <c r="H63" s="10" t="n"/>
    </row>
    <row r="64" ht="30" customHeight="1">
      <c r="A64" s="13">
        <f>IF($C64="","",COUNTIF($C$17:$C64,"?*"))</f>
        <v/>
      </c>
      <c r="B64" s="10" t="n"/>
      <c r="C64" s="10" t="n"/>
      <c r="D64" s="10" t="n"/>
      <c r="E64" s="10" t="n"/>
      <c r="F64" s="10" t="n"/>
      <c r="G64" s="10" t="n"/>
      <c r="H64" s="10" t="n"/>
    </row>
    <row r="65" ht="30" customHeight="1">
      <c r="A65" s="13">
        <f>IF($C65="","",COUNTIF($C$17:$C65,"?*"))</f>
        <v/>
      </c>
      <c r="B65" s="10" t="n"/>
      <c r="C65" s="10" t="n"/>
      <c r="D65" s="10" t="n"/>
      <c r="E65" s="10" t="n"/>
      <c r="F65" s="10" t="n"/>
      <c r="G65" s="10" t="n"/>
      <c r="H65" s="10" t="n"/>
    </row>
    <row r="66" ht="30" customHeight="1">
      <c r="A66" s="13">
        <f>IF($C66="","",COUNTIF($C$17:$C66,"?*"))</f>
        <v/>
      </c>
      <c r="B66" s="10" t="n"/>
      <c r="C66" s="10" t="n"/>
      <c r="D66" s="10" t="n"/>
      <c r="E66" s="10" t="n"/>
      <c r="F66" s="10" t="n"/>
      <c r="G66" s="10" t="n"/>
      <c r="H66" s="10" t="n"/>
    </row>
    <row r="67">
      <c r="A67" s="14" t="inlineStr">
        <is>
          <t>Para acrescentar linhas, insira-as acima desta.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6:H66"/>
  <mergeCells count="21">
    <mergeCell ref="A67:H67"/>
    <mergeCell ref="A11:B11"/>
    <mergeCell ref="C9:E9"/>
    <mergeCell ref="C12:E12"/>
    <mergeCell ref="A6:B6"/>
    <mergeCell ref="C11:E11"/>
    <mergeCell ref="A7:B7"/>
    <mergeCell ref="C8:E8"/>
    <mergeCell ref="C7:E7"/>
    <mergeCell ref="A12:B12"/>
    <mergeCell ref="C13:E13"/>
    <mergeCell ref="A5:B5"/>
    <mergeCell ref="A8:B8"/>
    <mergeCell ref="C6:E6"/>
    <mergeCell ref="A4:B4"/>
    <mergeCell ref="C5:E5"/>
    <mergeCell ref="A10:B10"/>
    <mergeCell ref="C4:E4"/>
    <mergeCell ref="A13:B13"/>
    <mergeCell ref="A9:B9"/>
    <mergeCell ref="C10:E10"/>
  </mergeCells>
  <conditionalFormatting sqref="D17:D66">
    <cfRule type="expression" priority="1" dxfId="0">
      <formula>AND($C17&lt;&gt;"",$D17="")</formula>
    </cfRule>
  </conditionalFormatting>
  <conditionalFormatting sqref="G17:G66">
    <cfRule type="expression" priority="2" dxfId="0">
      <formula>AND($C17&lt;&gt;"",$G17="")</formula>
    </cfRule>
    <cfRule type="expression" priority="6" dxfId="1">
      <formula>$G17="Não atende"</formula>
    </cfRule>
  </conditionalFormatting>
  <conditionalFormatting sqref="E17:E66">
    <cfRule type="expression" priority="3" dxfId="0">
      <formula>AND(OR($G17="Atende",$G17="Atende com ressalva"),$E17="")</formula>
    </cfRule>
  </conditionalFormatting>
  <conditionalFormatting sqref="F17:F66">
    <cfRule type="expression" priority="4" dxfId="0">
      <formula>AND($E17&lt;&gt;"",$F17="")</formula>
    </cfRule>
  </conditionalFormatting>
  <conditionalFormatting sqref="H17:H66">
    <cfRule type="expression" priority="5" dxfId="0">
      <formula>AND(OR($G17="Atende com ressalva",$G17="Pedir esclarecimento"),$H17="")</formula>
    </cfRule>
  </conditionalFormatting>
  <dataValidations count="2">
    <dataValidation sqref="D17:D66" showDropDown="0" showInputMessage="0" showErrorMessage="1" allowBlank="1" error="Escolha um valor da lista." type="list">
      <formula1>"Técnica,Documento,Amostra,Garantia,Outra"</formula1>
    </dataValidation>
    <dataValidation sqref="G17:G66" showDropDown="0" showInputMessage="0" showErrorMessage="1" allowBlank="1" error="Escolha um valor da lista." type="list">
      <formula1>"Atende,Atende com ressalva,Não atende,Pedir esclarecimento"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2" customWidth="1" min="8" max="8"/>
  </cols>
  <sheetData>
    <row r="1">
      <c r="A1" s="1" t="inlineStr">
        <is>
          <t>Quadro de aderência do produto · Resumo</t>
        </is>
      </c>
    </row>
    <row r="2">
      <c r="A2" s="2" t="inlineStr">
        <is>
          <t>Manhattan · manhattan.net.br · Modelo de referência: adapte à realidade da sua empresa.</t>
        </is>
      </c>
    </row>
    <row r="4">
      <c r="A4" s="15" t="inlineStr">
        <is>
          <t>Identificação</t>
        </is>
      </c>
    </row>
    <row r="5">
      <c r="B5" t="inlineStr">
        <is>
          <t>Item ou lote</t>
        </is>
      </c>
      <c r="C5" s="13">
        <f>IF(Quadro!$C$6="","",Quadro!$C$6)</f>
        <v/>
      </c>
      <c r="D5" s="16" t="n"/>
      <c r="E5" s="17" t="n"/>
    </row>
    <row r="6">
      <c r="B6" t="inlineStr">
        <is>
          <t>Produto ofertado: marca, modelo e código</t>
        </is>
      </c>
      <c r="C6" s="13">
        <f>IF(Quadro!$C$7="","",Quadro!$C$7)</f>
        <v/>
      </c>
      <c r="D6" s="16" t="n"/>
      <c r="E6" s="17" t="n"/>
    </row>
    <row r="7">
      <c r="B7" t="inlineStr">
        <is>
          <t>Data da sessão</t>
        </is>
      </c>
      <c r="C7" s="18">
        <f>IF(Quadro!$C$9="","",Quadro!$C$9)</f>
        <v/>
      </c>
      <c r="D7" s="16" t="n"/>
      <c r="E7" s="17" t="n"/>
    </row>
    <row r="8">
      <c r="B8" t="inlineStr">
        <is>
          <t>Data limite para esclarecimento e impugnação</t>
        </is>
      </c>
      <c r="C8" s="18">
        <f>IF(Quadro!$C$10="","",Quadro!$C$10)</f>
        <v/>
      </c>
      <c r="D8" s="16" t="n"/>
      <c r="E8" s="17" t="n"/>
    </row>
    <row r="9">
      <c r="B9" t="inlineStr">
        <is>
          <t>Data da conferência</t>
        </is>
      </c>
      <c r="C9" s="18">
        <f>IF(Quadro!$C$13="","",Quadro!$C$13)</f>
        <v/>
      </c>
      <c r="D9" s="16" t="n"/>
      <c r="E9" s="17" t="n"/>
    </row>
    <row r="11">
      <c r="A11" s="15" t="inlineStr">
        <is>
          <t>Contagem</t>
        </is>
      </c>
    </row>
    <row r="12">
      <c r="A12" s="5" t="inlineStr">
        <is>
          <t>R1</t>
        </is>
      </c>
      <c r="B12" t="inlineStr">
        <is>
          <t>Exigências listadas</t>
        </is>
      </c>
      <c r="C12" s="13">
        <f>COUNTIF(Quadro!$C$17:$C$67,"?*")</f>
        <v/>
      </c>
    </row>
    <row r="13">
      <c r="A13" s="5" t="inlineStr">
        <is>
          <t>R2</t>
        </is>
      </c>
      <c r="B13" t="inlineStr">
        <is>
          <t>Atende</t>
        </is>
      </c>
      <c r="C13" s="13">
        <f>COUNTIFS(Quadro!$C$17:$C$67,"?*",Quadro!$G$17:$G$67,"Atende")</f>
        <v/>
      </c>
    </row>
    <row r="14">
      <c r="A14" s="5" t="inlineStr">
        <is>
          <t>R3</t>
        </is>
      </c>
      <c r="B14" t="inlineStr">
        <is>
          <t>Atende com ressalva</t>
        </is>
      </c>
      <c r="C14" s="13">
        <f>COUNTIFS(Quadro!$C$17:$C$67,"?*",Quadro!$G$17:$G$67,"Atende com ressalva")</f>
        <v/>
      </c>
    </row>
    <row r="15">
      <c r="A15" s="5" t="inlineStr">
        <is>
          <t>R4</t>
        </is>
      </c>
      <c r="B15" t="inlineStr">
        <is>
          <t>Não atende</t>
        </is>
      </c>
      <c r="C15" s="13">
        <f>COUNTIFS(Quadro!$C$17:$C$67,"?*",Quadro!$G$17:$G$67,"Não atende")</f>
        <v/>
      </c>
    </row>
    <row r="16">
      <c r="A16" s="5" t="inlineStr">
        <is>
          <t>R5</t>
        </is>
      </c>
      <c r="B16" t="inlineStr">
        <is>
          <t>Pedir esclarecimento</t>
        </is>
      </c>
      <c r="C16" s="13">
        <f>COUNTIFS(Quadro!$C$17:$C$67,"?*",Quadro!$G$17:$G$67,"Pedir esclarecimento")</f>
        <v/>
      </c>
    </row>
    <row r="17">
      <c r="A17" s="5" t="inlineStr">
        <is>
          <t>R6</t>
        </is>
      </c>
      <c r="B17" t="inlineStr">
        <is>
          <t>Sem situação</t>
        </is>
      </c>
      <c r="C17" s="13">
        <f>COUNTIFS(Quadro!$C$17:$C$67,"?*",Quadro!$G$17:$G$67,"")</f>
        <v/>
      </c>
    </row>
    <row r="18">
      <c r="A18" s="5" t="inlineStr">
        <is>
          <t>R7</t>
        </is>
      </c>
      <c r="B18" t="inlineStr">
        <is>
          <t>Sem tipo</t>
        </is>
      </c>
      <c r="C18" s="13">
        <f>COUNTIFS(Quadro!$C$17:$C$67,"?*",Quadro!$D$17:$D$67,"")</f>
        <v/>
      </c>
    </row>
    <row r="19">
      <c r="A19" s="5" t="inlineStr">
        <is>
          <t>R8</t>
        </is>
      </c>
      <c r="B19" t="inlineStr">
        <is>
          <t>Atendidas sem prova registrada</t>
        </is>
      </c>
      <c r="C19" s="13">
        <f>COUNTIFS(Quadro!$C$17:$C$67,"?*",Quadro!$G$17:$G$67,"Atende",Quadro!$E$17:$E$67,"")+COUNTIFS(Quadro!$C$17:$C$67,"?*",Quadro!$G$17:$G$67,"Atende",Quadro!$E$17:$E$67,"?*",Quadro!$F$17:$F$67,"")+COUNTIFS(Quadro!$C$17:$C$67,"?*",Quadro!$G$17:$G$67,"Atende com ressalva",Quadro!$E$17:$E$67,"")+COUNTIFS(Quadro!$C$17:$C$67,"?*",Quadro!$G$17:$G$67,"Atende com ressalva",Quadro!$E$17:$E$67,"?*",Quadro!$F$17:$F$67,"")</f>
        <v/>
      </c>
    </row>
    <row r="20">
      <c r="A20" s="5" t="inlineStr">
        <is>
          <t>R9</t>
        </is>
      </c>
      <c r="B20" t="inlineStr">
        <is>
          <t>Prazo do art. 164</t>
        </is>
      </c>
      <c r="C20" s="13">
        <f>IF(Quadro!$C$10="","Falta a data limite",IF(TODAY()&gt;Quadro!$C$10,"Encerrado","Aberto"))</f>
        <v/>
      </c>
    </row>
    <row r="21">
      <c r="A21" s="5" t="inlineStr">
        <is>
          <t>R10</t>
        </is>
      </c>
      <c r="B21" t="inlineStr">
        <is>
          <t>Data limite para esclarecimento e impugnação</t>
        </is>
      </c>
      <c r="C21" s="18">
        <f>IF(Quadro!$C$10="","",Quadro!$C$10)</f>
        <v/>
      </c>
    </row>
    <row r="23">
      <c r="A23" s="15" t="inlineStr">
        <is>
          <t>Situação por tipo</t>
        </is>
      </c>
    </row>
    <row r="24">
      <c r="C24" s="19" t="inlineStr">
        <is>
          <t>Atende</t>
        </is>
      </c>
      <c r="D24" s="19" t="inlineStr">
        <is>
          <t>Atende com ressalva</t>
        </is>
      </c>
      <c r="E24" s="19" t="inlineStr">
        <is>
          <t>Não atende</t>
        </is>
      </c>
      <c r="F24" s="19" t="inlineStr">
        <is>
          <t>Pedir esclarecimento</t>
        </is>
      </c>
      <c r="G24" s="19" t="inlineStr">
        <is>
          <t>Sem situação</t>
        </is>
      </c>
      <c r="H24" s="19" t="inlineStr">
        <is>
          <t>Total</t>
        </is>
      </c>
    </row>
    <row r="25">
      <c r="B25" t="inlineStr">
        <is>
          <t>Técnica</t>
        </is>
      </c>
      <c r="C25" s="13">
        <f>COUNTIFS(Quadro!$C$17:$C$67,"?*",Quadro!$D$17:$D$67,"Técnica",Quadro!$G$17:$G$67,"Atende")</f>
        <v/>
      </c>
      <c r="D25" s="13">
        <f>COUNTIFS(Quadro!$C$17:$C$67,"?*",Quadro!$D$17:$D$67,"Técnica",Quadro!$G$17:$G$67,"Atende com ressalva")</f>
        <v/>
      </c>
      <c r="E25" s="13">
        <f>COUNTIFS(Quadro!$C$17:$C$67,"?*",Quadro!$D$17:$D$67,"Técnica",Quadro!$G$17:$G$67,"Não atende")</f>
        <v/>
      </c>
      <c r="F25" s="13">
        <f>COUNTIFS(Quadro!$C$17:$C$67,"?*",Quadro!$D$17:$D$67,"Técnica",Quadro!$G$17:$G$67,"Pedir esclarecimento")</f>
        <v/>
      </c>
      <c r="G25" s="13">
        <f>COUNTIFS(Quadro!$C$17:$C$67,"?*",Quadro!$D$17:$D$67,"Técnica",Quadro!$G$17:$G$67,"")</f>
        <v/>
      </c>
      <c r="H25" s="13">
        <f>COUNTIFS(Quadro!$C$17:$C$67,"?*",Quadro!$D$17:$D$67,"Técnica")</f>
        <v/>
      </c>
    </row>
    <row r="26">
      <c r="B26" t="inlineStr">
        <is>
          <t>Documento</t>
        </is>
      </c>
      <c r="C26" s="13">
        <f>COUNTIFS(Quadro!$C$17:$C$67,"?*",Quadro!$D$17:$D$67,"Documento",Quadro!$G$17:$G$67,"Atende")</f>
        <v/>
      </c>
      <c r="D26" s="13">
        <f>COUNTIFS(Quadro!$C$17:$C$67,"?*",Quadro!$D$17:$D$67,"Documento",Quadro!$G$17:$G$67,"Atende com ressalva")</f>
        <v/>
      </c>
      <c r="E26" s="13">
        <f>COUNTIFS(Quadro!$C$17:$C$67,"?*",Quadro!$D$17:$D$67,"Documento",Quadro!$G$17:$G$67,"Não atende")</f>
        <v/>
      </c>
      <c r="F26" s="13">
        <f>COUNTIFS(Quadro!$C$17:$C$67,"?*",Quadro!$D$17:$D$67,"Documento",Quadro!$G$17:$G$67,"Pedir esclarecimento")</f>
        <v/>
      </c>
      <c r="G26" s="13">
        <f>COUNTIFS(Quadro!$C$17:$C$67,"?*",Quadro!$D$17:$D$67,"Documento",Quadro!$G$17:$G$67,"")</f>
        <v/>
      </c>
      <c r="H26" s="13">
        <f>COUNTIFS(Quadro!$C$17:$C$67,"?*",Quadro!$D$17:$D$67,"Documento")</f>
        <v/>
      </c>
    </row>
    <row r="27">
      <c r="B27" t="inlineStr">
        <is>
          <t>Amostra</t>
        </is>
      </c>
      <c r="C27" s="13">
        <f>COUNTIFS(Quadro!$C$17:$C$67,"?*",Quadro!$D$17:$D$67,"Amostra",Quadro!$G$17:$G$67,"Atende")</f>
        <v/>
      </c>
      <c r="D27" s="13">
        <f>COUNTIFS(Quadro!$C$17:$C$67,"?*",Quadro!$D$17:$D$67,"Amostra",Quadro!$G$17:$G$67,"Atende com ressalva")</f>
        <v/>
      </c>
      <c r="E27" s="13">
        <f>COUNTIFS(Quadro!$C$17:$C$67,"?*",Quadro!$D$17:$D$67,"Amostra",Quadro!$G$17:$G$67,"Não atende")</f>
        <v/>
      </c>
      <c r="F27" s="13">
        <f>COUNTIFS(Quadro!$C$17:$C$67,"?*",Quadro!$D$17:$D$67,"Amostra",Quadro!$G$17:$G$67,"Pedir esclarecimento")</f>
        <v/>
      </c>
      <c r="G27" s="13">
        <f>COUNTIFS(Quadro!$C$17:$C$67,"?*",Quadro!$D$17:$D$67,"Amostra",Quadro!$G$17:$G$67,"")</f>
        <v/>
      </c>
      <c r="H27" s="13">
        <f>COUNTIFS(Quadro!$C$17:$C$67,"?*",Quadro!$D$17:$D$67,"Amostra")</f>
        <v/>
      </c>
    </row>
    <row r="28">
      <c r="B28" t="inlineStr">
        <is>
          <t>Garantia</t>
        </is>
      </c>
      <c r="C28" s="13">
        <f>COUNTIFS(Quadro!$C$17:$C$67,"?*",Quadro!$D$17:$D$67,"Garantia",Quadro!$G$17:$G$67,"Atende")</f>
        <v/>
      </c>
      <c r="D28" s="13">
        <f>COUNTIFS(Quadro!$C$17:$C$67,"?*",Quadro!$D$17:$D$67,"Garantia",Quadro!$G$17:$G$67,"Atende com ressalva")</f>
        <v/>
      </c>
      <c r="E28" s="13">
        <f>COUNTIFS(Quadro!$C$17:$C$67,"?*",Quadro!$D$17:$D$67,"Garantia",Quadro!$G$17:$G$67,"Não atende")</f>
        <v/>
      </c>
      <c r="F28" s="13">
        <f>COUNTIFS(Quadro!$C$17:$C$67,"?*",Quadro!$D$17:$D$67,"Garantia",Quadro!$G$17:$G$67,"Pedir esclarecimento")</f>
        <v/>
      </c>
      <c r="G28" s="13">
        <f>COUNTIFS(Quadro!$C$17:$C$67,"?*",Quadro!$D$17:$D$67,"Garantia",Quadro!$G$17:$G$67,"")</f>
        <v/>
      </c>
      <c r="H28" s="13">
        <f>COUNTIFS(Quadro!$C$17:$C$67,"?*",Quadro!$D$17:$D$67,"Garantia")</f>
        <v/>
      </c>
    </row>
    <row r="29">
      <c r="B29" t="inlineStr">
        <is>
          <t>Outra</t>
        </is>
      </c>
      <c r="C29" s="13">
        <f>COUNTIFS(Quadro!$C$17:$C$67,"?*",Quadro!$D$17:$D$67,"Outra",Quadro!$G$17:$G$67,"Atende")</f>
        <v/>
      </c>
      <c r="D29" s="13">
        <f>COUNTIFS(Quadro!$C$17:$C$67,"?*",Quadro!$D$17:$D$67,"Outra",Quadro!$G$17:$G$67,"Atende com ressalva")</f>
        <v/>
      </c>
      <c r="E29" s="13">
        <f>COUNTIFS(Quadro!$C$17:$C$67,"?*",Quadro!$D$17:$D$67,"Outra",Quadro!$G$17:$G$67,"Não atende")</f>
        <v/>
      </c>
      <c r="F29" s="13">
        <f>COUNTIFS(Quadro!$C$17:$C$67,"?*",Quadro!$D$17:$D$67,"Outra",Quadro!$G$17:$G$67,"Pedir esclarecimento")</f>
        <v/>
      </c>
      <c r="G29" s="13">
        <f>COUNTIFS(Quadro!$C$17:$C$67,"?*",Quadro!$D$17:$D$67,"Outra",Quadro!$G$17:$G$67,"")</f>
        <v/>
      </c>
      <c r="H29" s="13">
        <f>COUNTIFS(Quadro!$C$17:$C$67,"?*",Quadro!$D$17:$D$67,"Outra")</f>
        <v/>
      </c>
    </row>
    <row r="30">
      <c r="B30" t="inlineStr">
        <is>
          <t>Sem tipo</t>
        </is>
      </c>
      <c r="C30" s="13">
        <f>COUNTIFS(Quadro!$C$17:$C$67,"?*",Quadro!$D$17:$D$67,"",Quadro!$G$17:$G$67,"Atende")</f>
        <v/>
      </c>
      <c r="D30" s="13">
        <f>COUNTIFS(Quadro!$C$17:$C$67,"?*",Quadro!$D$17:$D$67,"",Quadro!$G$17:$G$67,"Atende com ressalva")</f>
        <v/>
      </c>
      <c r="E30" s="13">
        <f>COUNTIFS(Quadro!$C$17:$C$67,"?*",Quadro!$D$17:$D$67,"",Quadro!$G$17:$G$67,"Não atende")</f>
        <v/>
      </c>
      <c r="F30" s="13">
        <f>COUNTIFS(Quadro!$C$17:$C$67,"?*",Quadro!$D$17:$D$67,"",Quadro!$G$17:$G$67,"Pedir esclarecimento")</f>
        <v/>
      </c>
      <c r="G30" s="13">
        <f>COUNTIFS(Quadro!$C$17:$C$67,"?*",Quadro!$D$17:$D$67,"",Quadro!$G$17:$G$67,"")</f>
        <v/>
      </c>
      <c r="H30" s="13">
        <f>COUNTIFS(Quadro!$C$17:$C$67,"?*",Quadro!$D$17:$D$67,"")</f>
        <v/>
      </c>
    </row>
    <row r="31">
      <c r="B31" s="20" t="inlineStr">
        <is>
          <t>Total</t>
        </is>
      </c>
      <c r="C31" s="13">
        <f>SUM(C25:C30)</f>
        <v/>
      </c>
      <c r="D31" s="13">
        <f>SUM(D25:D30)</f>
        <v/>
      </c>
      <c r="E31" s="13">
        <f>SUM(E25:E30)</f>
        <v/>
      </c>
      <c r="F31" s="13">
        <f>SUM(F25:F30)</f>
        <v/>
      </c>
      <c r="G31" s="13">
        <f>SUM(G25:G30)</f>
        <v/>
      </c>
      <c r="H31" s="13">
        <f>SUM(H25:H30)</f>
        <v/>
      </c>
    </row>
    <row r="33">
      <c r="A33" s="21" t="inlineStr">
        <is>
          <t>Avisos</t>
        </is>
      </c>
    </row>
    <row r="34" ht="30" customHeight="1">
      <c r="B34" s="4">
        <f>IF($C$12=0,"O quadro está vazio. Comece pelo cabeçalho e pela primeira exigência, na aba Quadro.","")</f>
        <v/>
      </c>
    </row>
    <row r="35" ht="30" customHeight="1">
      <c r="B35" s="4">
        <f>IF(Quadro!$C$7="","Falta preencher o produto ofertado: marca, modelo e código.","")</f>
        <v/>
      </c>
    </row>
    <row r="36" ht="30" customHeight="1">
      <c r="B36" s="4">
        <f>IF($C$15&gt;0,"Há exigência marcada como Não atende: avalie trocar o produto ou pedir esclarecimento no prazo do art. 164 da Lei nº 14.133/2021, até três dias úteis antes da data de abertura do certame. A proposta que não obedece às especificações técnica"&amp;"s do edital é desclassificada (art. 59, II).","")</f>
        <v/>
      </c>
    </row>
    <row r="37" ht="30" customHeight="1">
      <c r="B37" s="4">
        <f>IF($C$16&gt;0,"Há exigência marcada para pedir esclarecimento: protocole o pedido, ou a impugnação, até três dias úteis antes da data de abertura do certame (art. 164), pelo canal que o edital indica, e acompanhe a resposta.","")</f>
        <v/>
      </c>
    </row>
    <row r="38" ht="30" customHeight="1">
      <c r="B38" s="4">
        <f>IF(AND($C$15+$C$16&gt;0,$C$20="Falta a data limite"),"Falta a data limite para esclarecimento e impugnação no cabeçalho do Quadro.","")</f>
        <v/>
      </c>
    </row>
    <row r="39" ht="30" customHeight="1">
      <c r="B39" s="4">
        <f>IF(AND($C$15+$C$16&gt;0,$C$20="Encerrado"),"A data limite do art. 164 já passou: decida pelo texto do edital, sem contar com resposta a novo pedido.","")</f>
        <v/>
      </c>
    </row>
    <row r="40" ht="30" customHeight="1">
      <c r="B40" s="4">
        <f>IF($C$14&gt;0,"Há exigência atendida com ressalva: registre a ressalva na Observação e resolva-a antes da sessão, com documento complementar, troca de produto ou pedido de esclarecimento.","")</f>
        <v/>
      </c>
    </row>
    <row r="41" ht="30" customHeight="1">
      <c r="B41" s="4">
        <f>IF($C$17&gt;0,"Há exigência sem situação: complete a coluna Situação.","")</f>
        <v/>
      </c>
    </row>
    <row r="42" ht="30" customHeight="1">
      <c r="B42" s="4">
        <f>IF($C$18&gt;0,"Há exigência sem tipo: complete a coluna Tipo.","")</f>
        <v/>
      </c>
    </row>
    <row r="43" ht="30" customHeight="1">
      <c r="B43" s="4">
        <f>IF($C$19&gt;0,"Há exigência marcada como atendida sem documento ou sem trecho: indique onde está a prova.","")</f>
        <v/>
      </c>
    </row>
    <row r="44">
      <c r="B44" s="4">
        <f>IF(AND($C$12&gt;0,SUMPRODUCT(LEN(B34:B43))=0),"Nenhum aviso. Confira se todas as exigências do termo de referência estão no quadro: a verificação da conformidade é de quem compra.","")</f>
        <v/>
      </c>
    </row>
    <row r="46">
      <c r="A46" s="15" t="inlineStr">
        <is>
          <t>Lembretes</t>
        </is>
      </c>
    </row>
    <row r="47" ht="30" customHeight="1">
      <c r="B47" s="13">
        <f>IF(COUNTIFS(Quadro!$C$17:$C$67,"?*",Quadro!$D$17:$D$67,"Amostra")&gt;0,"O quadro tem exigência de amostra, exame de conformidade ou prova de conceito: tenha o modelo exato disponível antes da sessão e confira prazo e local no edital (art. 17, § 3º).","")</f>
        <v/>
      </c>
    </row>
    <row r="48" ht="30" customHeight="1">
      <c r="B48" s="13">
        <f>IF(COUNTIFS(Quadro!$C$17:$C$67,"?*",Quadro!$D$17:$D$67,"Garantia")&gt;0,"O quadro tem exigência de garantia: confira se o termo do fabricante cobre o prazo e a assistência pedidos. Perante o comprador, quem responde é a empresa contratada.","")</f>
        <v/>
      </c>
    </row>
    <row r="50">
      <c r="A50" s="15" t="inlineStr">
        <is>
          <t>Decisão</t>
        </is>
      </c>
    </row>
    <row r="51">
      <c r="B51" s="20" t="inlineStr">
        <is>
          <t>Decisão</t>
        </is>
      </c>
      <c r="C51" s="10" t="n"/>
    </row>
    <row r="52">
      <c r="B52" s="20" t="inlineStr">
        <is>
          <t>Motivo</t>
        </is>
      </c>
      <c r="C52" s="10" t="n"/>
    </row>
    <row r="53">
      <c r="B53" s="20" t="inlineStr">
        <is>
          <t>Responsável</t>
        </is>
      </c>
      <c r="C53" s="10" t="n"/>
    </row>
    <row r="54">
      <c r="B54" s="20" t="inlineStr">
        <is>
          <t>Data</t>
        </is>
      </c>
      <c r="C54" s="1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2">
    <mergeCell ref="C54:H54"/>
    <mergeCell ref="B40:H40"/>
    <mergeCell ref="C9:E9"/>
    <mergeCell ref="B37:H37"/>
    <mergeCell ref="B36:H36"/>
    <mergeCell ref="C51:H51"/>
    <mergeCell ref="B41:H41"/>
    <mergeCell ref="B35:H35"/>
    <mergeCell ref="C52:H52"/>
    <mergeCell ref="C8:E8"/>
    <mergeCell ref="B47:H47"/>
    <mergeCell ref="C7:E7"/>
    <mergeCell ref="B43:H43"/>
    <mergeCell ref="C53:H53"/>
    <mergeCell ref="B39:H39"/>
    <mergeCell ref="B48:H48"/>
    <mergeCell ref="B42:H42"/>
    <mergeCell ref="C6:E6"/>
    <mergeCell ref="C5:E5"/>
    <mergeCell ref="B44:H44"/>
    <mergeCell ref="B38:H38"/>
    <mergeCell ref="B34:H34"/>
  </mergeCells>
  <conditionalFormatting sqref="B34:H34">
    <cfRule type="expression" priority="1" dxfId="0">
      <formula>LEN($B$34)&gt;0</formula>
    </cfRule>
  </conditionalFormatting>
  <conditionalFormatting sqref="B35:H35">
    <cfRule type="expression" priority="2" dxfId="0">
      <formula>LEN($B$35)&gt;0</formula>
    </cfRule>
  </conditionalFormatting>
  <conditionalFormatting sqref="B36:H36">
    <cfRule type="expression" priority="3" dxfId="0">
      <formula>LEN($B$36)&gt;0</formula>
    </cfRule>
  </conditionalFormatting>
  <conditionalFormatting sqref="B37:H37">
    <cfRule type="expression" priority="4" dxfId="0">
      <formula>LEN($B$37)&gt;0</formula>
    </cfRule>
  </conditionalFormatting>
  <conditionalFormatting sqref="B38:H38">
    <cfRule type="expression" priority="5" dxfId="0">
      <formula>LEN($B$38)&gt;0</formula>
    </cfRule>
  </conditionalFormatting>
  <conditionalFormatting sqref="B39:H39">
    <cfRule type="expression" priority="6" dxfId="0">
      <formula>LEN($B$39)&gt;0</formula>
    </cfRule>
  </conditionalFormatting>
  <conditionalFormatting sqref="B40:H40">
    <cfRule type="expression" priority="7" dxfId="0">
      <formula>LEN($B$40)&gt;0</formula>
    </cfRule>
  </conditionalFormatting>
  <conditionalFormatting sqref="B41:H41">
    <cfRule type="expression" priority="8" dxfId="0">
      <formula>LEN($B$41)&gt;0</formula>
    </cfRule>
  </conditionalFormatting>
  <conditionalFormatting sqref="B42:H42">
    <cfRule type="expression" priority="9" dxfId="0">
      <formula>LEN($B$42)&gt;0</formula>
    </cfRule>
  </conditionalFormatting>
  <conditionalFormatting sqref="B43:H43">
    <cfRule type="expression" priority="10" dxfId="0">
      <formula>LEN($B$43)&gt;0</formula>
    </cfRule>
  </conditionalFormatting>
  <dataValidations count="1">
    <dataValidation sqref="C51" showDropDown="0" showInputMessage="0" showErrorMessage="1" allowBlank="1" error="Escolha um valor da lista." type="list">
      <formula1>"Ofertar,Ofertar depois da resposta ao esclarecimento,Trocar o produto,Não ofertar"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Manhattan</dc:creator>
  <dc:title>Quadro de aderência do produto</dc:title>
  <dcterms:created xsi:type="dcterms:W3CDTF">2026-10-23T12:50:25Z</dcterms:created>
  <dcterms:modified xsi:type="dcterms:W3CDTF">2026-10-23T12:50:25Z</dcterms:modified>
</cp:coreProperties>
</file>